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0305" windowWidth="12120" windowHeight="7785" activeTab="0"/>
  </bookViews>
  <sheets>
    <sheet name="Gesamt" sheetId="1" r:id="rId1"/>
    <sheet name="Geld" sheetId="2" r:id="rId2"/>
    <sheet name="Arbeitszeiten" sheetId="3" r:id="rId3"/>
    <sheet name="Nutzung" sheetId="4" r:id="rId4"/>
    <sheet name="1" sheetId="5" r:id="rId5"/>
    <sheet name="2" sheetId="6" r:id="rId6"/>
  </sheets>
  <definedNames/>
  <calcPr fullCalcOnLoad="1"/>
</workbook>
</file>

<file path=xl/sharedStrings.xml><?xml version="1.0" encoding="utf-8"?>
<sst xmlns="http://schemas.openxmlformats.org/spreadsheetml/2006/main" count="260" uniqueCount="138">
  <si>
    <t>Gesamtübersicht</t>
  </si>
  <si>
    <t>(Angabe in Euro)</t>
  </si>
  <si>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</si>
  <si>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</si>
  <si>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</si>
  <si>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</si>
  <si>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</si>
  <si>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</si>
  <si>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</si>
  <si>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</si>
  <si>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</si>
  <si>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</si>
  <si>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</si>
  <si>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</si>
  <si>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</si>
  <si>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</si>
  <si>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</si>
  <si>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Peseten</t>
  </si>
  <si>
    <t>Betrag in Euro</t>
  </si>
  <si>
    <t>Haus</t>
  </si>
  <si>
    <t>Kontrolle</t>
  </si>
  <si>
    <t>Arbeitszeiten von Jens und Gerrit in Taganana</t>
  </si>
  <si>
    <t>(Abrechnung mit 15,-- DM = 7,67 Euro)</t>
  </si>
  <si>
    <t>Stunden</t>
  </si>
  <si>
    <t>Betrag</t>
  </si>
  <si>
    <t>Ausgleich</t>
  </si>
  <si>
    <t>Zeitraum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</si>
  <si>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</si>
  <si>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</si>
  <si>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</si>
  <si>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</si>
  <si>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</si>
  <si>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</si>
  <si>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</si>
  <si>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</si>
  <si>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Barbara</t>
  </si>
  <si>
    <t>Beleg Nr. 1</t>
  </si>
  <si>
    <t>Holzlack</t>
  </si>
  <si>
    <t>Peseten</t>
  </si>
  <si>
    <t>Liege</t>
  </si>
  <si>
    <t>Tisch</t>
  </si>
  <si>
    <t>Farbe</t>
  </si>
  <si>
    <t>Gasflasche</t>
  </si>
  <si>
    <t>Klopapier</t>
  </si>
  <si>
    <t>Kochtopf</t>
  </si>
  <si>
    <t>Barauslagen Jens, Juli  2001</t>
  </si>
  <si>
    <t>diverse Auslagen</t>
  </si>
  <si>
    <t>13.2.2001</t>
  </si>
  <si>
    <t>4.7.2001</t>
  </si>
  <si>
    <t>s1</t>
  </si>
  <si>
    <t>s2</t>
  </si>
  <si>
    <t>s3</t>
  </si>
  <si>
    <t>s4</t>
  </si>
  <si>
    <t>s5</t>
  </si>
  <si>
    <t>s6</t>
  </si>
  <si>
    <t>9.4.2001</t>
  </si>
  <si>
    <t>4.6.2001</t>
  </si>
  <si>
    <t>6.8.2001</t>
  </si>
  <si>
    <t>2.10.2001</t>
  </si>
  <si>
    <t>30.11.2001</t>
  </si>
  <si>
    <t>Stromrechnung Unelco</t>
  </si>
  <si>
    <t>Martje</t>
  </si>
  <si>
    <t>Egbert</t>
  </si>
  <si>
    <t>Wenche</t>
  </si>
  <si>
    <t>Katrin</t>
  </si>
  <si>
    <t xml:space="preserve">Telefon in Tagana </t>
  </si>
  <si>
    <t>Retrevision</t>
  </si>
  <si>
    <t>15.12.2000-14.1.2001</t>
  </si>
  <si>
    <t>€</t>
  </si>
  <si>
    <t>15.1.-21.1.2001</t>
  </si>
  <si>
    <t>1.6.-13.6.2001</t>
  </si>
  <si>
    <t>15.6.-19.6.</t>
  </si>
  <si>
    <t>2.7.2001</t>
  </si>
  <si>
    <t>t1</t>
  </si>
  <si>
    <t>retevision</t>
  </si>
  <si>
    <t>t2</t>
  </si>
  <si>
    <t>1.8.2001</t>
  </si>
  <si>
    <t>1.9.2001</t>
  </si>
  <si>
    <t>t3</t>
  </si>
  <si>
    <t>15.12.2001</t>
  </si>
  <si>
    <t>t4</t>
  </si>
  <si>
    <t>5.3.2001</t>
  </si>
  <si>
    <t>t5</t>
  </si>
  <si>
    <t>16.2.2001</t>
  </si>
  <si>
    <t>t6</t>
  </si>
  <si>
    <t>1.3.2001</t>
  </si>
  <si>
    <t>t7</t>
  </si>
  <si>
    <t>Telefonica</t>
  </si>
  <si>
    <t>5.12.-5.2.2001</t>
  </si>
  <si>
    <t>7.4.2001</t>
  </si>
  <si>
    <t>t8</t>
  </si>
  <si>
    <t>7.6.2001</t>
  </si>
  <si>
    <t>t9</t>
  </si>
  <si>
    <t>7.8.2001</t>
  </si>
  <si>
    <t>t10</t>
  </si>
  <si>
    <t>7.10.2001</t>
  </si>
  <si>
    <t>t11</t>
  </si>
  <si>
    <t>7.12.2001</t>
  </si>
  <si>
    <t>t12</t>
  </si>
  <si>
    <t>7.8.2002</t>
  </si>
  <si>
    <t>8.2.2001</t>
  </si>
  <si>
    <t>w1</t>
  </si>
  <si>
    <t>Emmasa</t>
  </si>
  <si>
    <t>10.4.2001</t>
  </si>
  <si>
    <t>w2</t>
  </si>
  <si>
    <t>8.6.2001</t>
  </si>
  <si>
    <t>w3</t>
  </si>
  <si>
    <t>18.7.2001</t>
  </si>
  <si>
    <t>w4</t>
  </si>
  <si>
    <t>18.10.2001</t>
  </si>
  <si>
    <t>w5</t>
  </si>
  <si>
    <t>14.12.2001</t>
  </si>
  <si>
    <t>w6</t>
  </si>
  <si>
    <t>1.1.2001</t>
  </si>
  <si>
    <t>t13</t>
  </si>
  <si>
    <t>2.1.2001</t>
  </si>
  <si>
    <t>t14</t>
  </si>
  <si>
    <t>ohne</t>
  </si>
  <si>
    <t>Zahlung an Erundina</t>
  </si>
  <si>
    <t>10.2.2001</t>
  </si>
  <si>
    <t>Zahlung an Jens</t>
  </si>
  <si>
    <t>div.</t>
  </si>
  <si>
    <t>Telefonreparatur</t>
  </si>
  <si>
    <t>Bohrmaschine</t>
  </si>
  <si>
    <t>26.1.2001</t>
  </si>
  <si>
    <t>Raspelmaschine</t>
  </si>
  <si>
    <t>Sommer 2001</t>
  </si>
  <si>
    <t>a1</t>
  </si>
  <si>
    <t>a2</t>
  </si>
  <si>
    <t>Norweger</t>
  </si>
  <si>
    <t>siehe Beleg 9</t>
  </si>
  <si>
    <t>Mieteinnahme Dani</t>
  </si>
  <si>
    <t>Hüttenmiete Norwegen</t>
  </si>
  <si>
    <t>30.5.</t>
  </si>
  <si>
    <t>Verauslagter Flug</t>
  </si>
  <si>
    <t>2001</t>
  </si>
  <si>
    <t>Gasversicherung</t>
  </si>
  <si>
    <t>31.7.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</si>
</sst>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2" fontId="9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4" fillId="0" borderId="2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2" fontId="5" fillId="2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/>
    </xf>
    <xf numFmtId="172" fontId="8" fillId="2" borderId="2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179" fontId="11" fillId="0" borderId="0" xfId="15" applyNumberFormat="1" applyFont="1" applyAlignment="1">
      <alignment/>
    </xf>
    <xf numFmtId="179" fontId="11" fillId="0" borderId="1" xfId="15" applyNumberFormat="1" applyFont="1" applyBorder="1" applyAlignment="1">
      <alignment/>
    </xf>
    <xf numFmtId="179" fontId="11" fillId="0" borderId="0" xfId="15" applyNumberFormat="1" applyFont="1" applyAlignment="1">
      <alignment horizontal="center"/>
    </xf>
    <xf numFmtId="2" fontId="7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17.57421875" style="0" customWidth="1"/>
    <col min="2" max="3" width="16.00390625" style="4" customWidth="1"/>
    <col min="4" max="16384" width="11.421875" style="0" customWidth="1"/>
  </cols>
  <sheetData>
    <row r="1" spans="1:3" s="49" customFormat="1" ht="20.25">
      <c r="A1" s="49" t="s">
        <v>0</v>
      </c>
      <c r="B1" s="50"/>
      <c r="C1" s="50"/>
    </row>
    <row r="2" ht="12.75">
      <c r="A2" t="s">
        <v>1</v>
      </c>
    </row>
    <row r="4" spans="1:3" ht="17.25" customHeight="1">
      <c r="A4" s="42"/>
      <c r="B4" s="51" t="s">
        <v>2</v>
      </c>
      <c r="C4" s="51" t="s">
        <v>3</v>
      </c>
    </row>
    <row r="5" spans="1:3" ht="17.25" customHeight="1">
      <c r="A5" s="42" t="s">
        <v>4</v>
      </c>
      <c r="B5" s="54">
        <v>866.24</v>
      </c>
      <c r="C5" s="54">
        <v>-866.24</v>
      </c>
    </row>
    <row r="6" spans="1:3" ht="17.25" customHeight="1">
      <c r="A6" s="42" t="s">
        <v>5</v>
      </c>
      <c r="B6" s="59">
        <f>Geld!G6</f>
        <v>-1066.4238387</v>
      </c>
      <c r="C6" s="59">
        <f>Geld!H6</f>
        <v>1066.4361613</v>
      </c>
    </row>
    <row r="7" spans="1:3" ht="17.25" customHeight="1">
      <c r="A7" s="42" t="s">
        <v>6</v>
      </c>
      <c r="B7" s="59">
        <f>Arbeitszeiten!B7</f>
        <v>25.88624999999996</v>
      </c>
      <c r="C7" s="59">
        <f>Arbeitszeiten!C7</f>
        <v>-25.88624999999996</v>
      </c>
    </row>
    <row r="8" spans="1:3" ht="17.25" customHeight="1">
      <c r="A8" s="42" t="s">
        <v>7</v>
      </c>
      <c r="B8" s="59">
        <f>Nutzung!B6</f>
        <v>-11.50500000000011</v>
      </c>
      <c r="C8" s="59">
        <f>Nutzung!C6</f>
        <v>11.50500000000011</v>
      </c>
    </row>
    <row r="9" spans="1:3" ht="33" customHeight="1">
      <c r="A9" s="42" t="s">
        <v>8</v>
      </c>
      <c r="B9" s="53">
        <f>SUM(B5:B8)</f>
        <v>-185.80258870000017</v>
      </c>
      <c r="C9" s="53">
        <f>SUM(C5:C8)</f>
        <v>185.81491130000023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1"/>
  <sheetViews>
    <sheetView zoomScale="150" zoomScaleNormal="150" workbookViewId="0" topLeftCell="A1">
      <selection activeCell="G26" sqref="G26"/>
    </sheetView>
  </sheetViews>
  <sheetFormatPr defaultColWidth="9.140625" defaultRowHeight="12.75"/>
  <cols>
    <col min="1" max="1" width="11.421875" style="20" customWidth="1"/>
    <col min="2" max="2" width="7.140625" style="12" customWidth="1"/>
    <col min="3" max="3" width="34.28125" style="0" customWidth="1"/>
    <col min="4" max="4" width="13.28125" style="15" customWidth="1"/>
    <col min="5" max="5" width="12.421875" style="4" customWidth="1"/>
    <col min="6" max="8" width="11.421875" style="10" customWidth="1"/>
    <col min="9" max="9" width="12.28125" style="0" customWidth="1"/>
    <col min="10" max="16384" width="11.421875" style="0" customWidth="1"/>
  </cols>
  <sheetData>
    <row r="1" spans="1:9" s="2" customFormat="1" ht="18">
      <c r="A1" s="19" t="s">
        <v>9</v>
      </c>
      <c r="B1" s="11"/>
      <c r="D1" s="13"/>
      <c r="E1" s="3"/>
      <c r="F1" s="8"/>
      <c r="G1" s="8"/>
      <c r="H1" s="43" t="s">
        <v>10</v>
      </c>
      <c r="I1" s="33">
        <f>SUM(I4:I71)</f>
        <v>0.036967800000403006</v>
      </c>
    </row>
    <row r="2" spans="1:8" s="2" customFormat="1" ht="18">
      <c r="A2" s="19" t="s">
        <v>135</v>
      </c>
      <c r="B2" s="11"/>
      <c r="D2" s="13"/>
      <c r="E2" s="3"/>
      <c r="F2" s="8"/>
      <c r="G2" s="8"/>
      <c r="H2" s="8"/>
    </row>
    <row r="3" spans="1:8" s="2" customFormat="1" ht="15.75" customHeight="1">
      <c r="A3" s="19"/>
      <c r="B3" s="11"/>
      <c r="D3" s="44"/>
      <c r="E3" s="45"/>
      <c r="F3" s="46"/>
      <c r="G3" s="47" t="s">
        <v>11</v>
      </c>
      <c r="H3" s="47" t="s">
        <v>3</v>
      </c>
    </row>
    <row r="4" spans="1:9" s="2" customFormat="1" ht="18">
      <c r="A4" s="19"/>
      <c r="B4" s="11"/>
      <c r="C4"/>
      <c r="D4" s="44"/>
      <c r="E4" s="38" t="s">
        <v>12</v>
      </c>
      <c r="F4" s="48">
        <f>SUM(F11:F71)</f>
        <v>-994.7476774</v>
      </c>
      <c r="G4" s="48">
        <f>SUM(G11:G71)</f>
        <v>-569.05</v>
      </c>
      <c r="H4" s="48">
        <f>SUM(H11:H71)</f>
        <v>1563.8100000000002</v>
      </c>
      <c r="I4" s="10">
        <f>SUM(F4:H4)</f>
        <v>0.01232260000028873</v>
      </c>
    </row>
    <row r="5" spans="1:9" s="2" customFormat="1" ht="18">
      <c r="A5" s="19"/>
      <c r="B5" s="11"/>
      <c r="C5"/>
      <c r="D5" s="44"/>
      <c r="E5" s="38" t="s">
        <v>13</v>
      </c>
      <c r="F5" s="48">
        <f>(G5+H5)*-1</f>
        <v>994.7476774</v>
      </c>
      <c r="G5" s="48">
        <f>F4/2</f>
        <v>-497.3738387</v>
      </c>
      <c r="H5" s="48">
        <f>F4/2</f>
        <v>-497.3738387</v>
      </c>
      <c r="I5" s="10">
        <f>SUM(F5:H5)</f>
        <v>0</v>
      </c>
    </row>
    <row r="6" spans="1:9" s="2" customFormat="1" ht="18">
      <c r="A6" s="19"/>
      <c r="B6" s="11"/>
      <c r="C6" s="34"/>
      <c r="D6" s="44"/>
      <c r="E6" s="38" t="s">
        <v>12</v>
      </c>
      <c r="F6" s="48"/>
      <c r="G6" s="57">
        <f>G4+G5</f>
        <v>-1066.4238387</v>
      </c>
      <c r="H6" s="58">
        <f>H4+H5</f>
        <v>1066.4361613</v>
      </c>
      <c r="I6" s="10">
        <f>SUM(F6:H6)</f>
        <v>0.012322600000061357</v>
      </c>
    </row>
    <row r="7" spans="1:9" s="2" customFormat="1" ht="18">
      <c r="A7" s="19"/>
      <c r="B7" s="11"/>
      <c r="C7" s="34"/>
      <c r="D7" s="13"/>
      <c r="E7" s="3"/>
      <c r="F7" s="33"/>
      <c r="G7"/>
      <c r="H7"/>
      <c r="I7" s="33"/>
    </row>
    <row r="8" spans="1:9" s="2" customFormat="1" ht="18">
      <c r="A8" s="19"/>
      <c r="B8" s="11"/>
      <c r="D8" s="13"/>
      <c r="E8" s="3"/>
      <c r="F8" s="33"/>
      <c r="G8" s="33"/>
      <c r="H8" s="33"/>
      <c r="I8"/>
    </row>
    <row r="9" ht="5.25" customHeight="1"/>
    <row r="10" spans="1:9" s="1" customFormat="1" ht="30">
      <c r="A10" s="32" t="s">
        <v>14</v>
      </c>
      <c r="B10" s="6" t="s">
        <v>15</v>
      </c>
      <c r="C10" s="5" t="s">
        <v>16</v>
      </c>
      <c r="D10" s="14" t="s">
        <v>17</v>
      </c>
      <c r="E10" s="7" t="s">
        <v>18</v>
      </c>
      <c r="F10" s="9" t="s">
        <v>19</v>
      </c>
      <c r="G10" s="9" t="s">
        <v>11</v>
      </c>
      <c r="H10" s="9" t="s">
        <v>3</v>
      </c>
      <c r="I10" s="16" t="s">
        <v>20</v>
      </c>
    </row>
    <row r="11" spans="1:9" ht="12.75">
      <c r="A11" s="20" t="s">
        <v>48</v>
      </c>
      <c r="B11" s="12">
        <v>1</v>
      </c>
      <c r="C11" t="s">
        <v>46</v>
      </c>
      <c r="D11" s="15">
        <v>26319</v>
      </c>
      <c r="E11" s="55">
        <f>D11*0.0060103</f>
        <v>158.1850857</v>
      </c>
      <c r="F11" s="10">
        <f aca="true" t="shared" si="0" ref="F11:F18">E11*-1</f>
        <v>-158.1850857</v>
      </c>
      <c r="G11" s="10">
        <v>158.19</v>
      </c>
      <c r="I11" s="10">
        <f>SUM(F11:H11)</f>
        <v>0.004914299999995819</v>
      </c>
    </row>
    <row r="12" spans="1:9" ht="12.75">
      <c r="A12" s="20" t="s">
        <v>47</v>
      </c>
      <c r="B12" s="12" t="s">
        <v>49</v>
      </c>
      <c r="C12" t="s">
        <v>60</v>
      </c>
      <c r="D12" s="15">
        <v>1729</v>
      </c>
      <c r="E12" s="55">
        <f aca="true" t="shared" si="1" ref="E12:E64">D12*0.0060103</f>
        <v>10.391808699999999</v>
      </c>
      <c r="F12" s="10">
        <f t="shared" si="0"/>
        <v>-10.391808699999999</v>
      </c>
      <c r="G12" s="10">
        <v>10.39</v>
      </c>
      <c r="I12" s="10">
        <f aca="true" t="shared" si="2" ref="I12:I27">SUM(F12:H12)</f>
        <v>-0.001808699999997998</v>
      </c>
    </row>
    <row r="13" spans="1:9" ht="12.75">
      <c r="A13" s="20" t="s">
        <v>55</v>
      </c>
      <c r="B13" s="12" t="s">
        <v>50</v>
      </c>
      <c r="C13" t="s">
        <v>60</v>
      </c>
      <c r="D13" s="15">
        <v>1701</v>
      </c>
      <c r="E13" s="55">
        <f t="shared" si="1"/>
        <v>10.223520299999999</v>
      </c>
      <c r="F13" s="10">
        <f t="shared" si="0"/>
        <v>-10.223520299999999</v>
      </c>
      <c r="G13" s="10">
        <v>10.22</v>
      </c>
      <c r="I13" s="10">
        <f t="shared" si="2"/>
        <v>-0.0035202999999981444</v>
      </c>
    </row>
    <row r="14" spans="1:9" ht="14.25">
      <c r="A14" s="20" t="s">
        <v>56</v>
      </c>
      <c r="B14" s="12" t="s">
        <v>51</v>
      </c>
      <c r="C14" t="s">
        <v>60</v>
      </c>
      <c r="D14" s="15">
        <v>16849</v>
      </c>
      <c r="E14" s="55">
        <f t="shared" si="1"/>
        <v>101.26754469999999</v>
      </c>
      <c r="F14" s="10">
        <f t="shared" si="0"/>
        <v>-101.26754469999999</v>
      </c>
      <c r="G14" s="33">
        <v>101.27</v>
      </c>
      <c r="I14" s="10">
        <f t="shared" si="2"/>
        <v>0.0024553000000082648</v>
      </c>
    </row>
    <row r="15" spans="1:9" ht="12.75">
      <c r="A15" s="20" t="s">
        <v>57</v>
      </c>
      <c r="B15" s="12" t="s">
        <v>52</v>
      </c>
      <c r="C15" t="s">
        <v>60</v>
      </c>
      <c r="D15" s="15">
        <v>4115</v>
      </c>
      <c r="E15" s="55">
        <f t="shared" si="1"/>
        <v>24.7323845</v>
      </c>
      <c r="F15" s="10">
        <f t="shared" si="0"/>
        <v>-24.7323845</v>
      </c>
      <c r="G15" s="10">
        <v>24.73</v>
      </c>
      <c r="I15" s="10">
        <f t="shared" si="2"/>
        <v>-0.002384499999998013</v>
      </c>
    </row>
    <row r="16" spans="1:9" ht="12.75">
      <c r="A16" s="20" t="s">
        <v>58</v>
      </c>
      <c r="B16" s="12" t="s">
        <v>53</v>
      </c>
      <c r="C16" t="s">
        <v>60</v>
      </c>
      <c r="D16" s="15">
        <v>1701</v>
      </c>
      <c r="E16" s="55">
        <f t="shared" si="1"/>
        <v>10.223520299999999</v>
      </c>
      <c r="F16" s="10">
        <f t="shared" si="0"/>
        <v>-10.223520299999999</v>
      </c>
      <c r="G16" s="10">
        <v>10.22</v>
      </c>
      <c r="I16" s="10">
        <f t="shared" si="2"/>
        <v>-0.0035202999999981444</v>
      </c>
    </row>
    <row r="17" spans="1:9" ht="12.75">
      <c r="A17" s="20" t="s">
        <v>59</v>
      </c>
      <c r="B17" s="12" t="s">
        <v>54</v>
      </c>
      <c r="C17" t="s">
        <v>60</v>
      </c>
      <c r="D17" s="15">
        <v>1701</v>
      </c>
      <c r="E17" s="55">
        <f t="shared" si="1"/>
        <v>10.223520299999999</v>
      </c>
      <c r="F17" s="10">
        <f t="shared" si="0"/>
        <v>-10.223520299999999</v>
      </c>
      <c r="G17" s="10">
        <v>10.22</v>
      </c>
      <c r="I17" s="10">
        <f t="shared" si="2"/>
        <v>-0.0035202999999981444</v>
      </c>
    </row>
    <row r="18" spans="1:9" ht="12.75">
      <c r="A18" s="20" t="s">
        <v>72</v>
      </c>
      <c r="B18" s="12" t="s">
        <v>73</v>
      </c>
      <c r="C18" t="s">
        <v>74</v>
      </c>
      <c r="D18" s="15">
        <v>1785</v>
      </c>
      <c r="E18" s="55">
        <f t="shared" si="1"/>
        <v>10.7283855</v>
      </c>
      <c r="F18" s="10">
        <f t="shared" si="0"/>
        <v>-10.7283855</v>
      </c>
      <c r="G18" s="10">
        <v>10.73</v>
      </c>
      <c r="I18" s="10">
        <f t="shared" si="2"/>
        <v>0.0016145000000005183</v>
      </c>
    </row>
    <row r="19" spans="1:9" ht="12.75">
      <c r="A19" s="20" t="s">
        <v>72</v>
      </c>
      <c r="B19" s="12" t="s">
        <v>73</v>
      </c>
      <c r="C19" t="s">
        <v>74</v>
      </c>
      <c r="D19" s="15">
        <v>1786</v>
      </c>
      <c r="E19" s="55">
        <f t="shared" si="1"/>
        <v>10.7343958</v>
      </c>
      <c r="F19" s="10">
        <v>10.73</v>
      </c>
      <c r="H19" s="10">
        <v>-10.73</v>
      </c>
      <c r="I19" s="10">
        <f t="shared" si="2"/>
        <v>0</v>
      </c>
    </row>
    <row r="20" spans="1:9" ht="12.75">
      <c r="A20" s="20" t="s">
        <v>76</v>
      </c>
      <c r="B20" s="12" t="s">
        <v>75</v>
      </c>
      <c r="C20" t="s">
        <v>74</v>
      </c>
      <c r="D20" s="15">
        <v>4926</v>
      </c>
      <c r="E20" s="55">
        <f t="shared" si="1"/>
        <v>29.606737799999998</v>
      </c>
      <c r="F20" s="10">
        <f>E20*-1</f>
        <v>-29.606737799999998</v>
      </c>
      <c r="G20" s="10">
        <v>29.61</v>
      </c>
      <c r="I20" s="10">
        <f t="shared" si="2"/>
        <v>0.0032622000000017692</v>
      </c>
    </row>
    <row r="21" spans="1:9" ht="12.75">
      <c r="A21" s="20" t="s">
        <v>76</v>
      </c>
      <c r="B21" s="12" t="s">
        <v>75</v>
      </c>
      <c r="C21" t="s">
        <v>74</v>
      </c>
      <c r="D21" s="15">
        <v>4926</v>
      </c>
      <c r="E21" s="55">
        <f t="shared" si="1"/>
        <v>29.606737799999998</v>
      </c>
      <c r="F21" s="10">
        <v>29.61</v>
      </c>
      <c r="G21" s="10">
        <v>-21.95</v>
      </c>
      <c r="H21" s="10">
        <v>-7.66</v>
      </c>
      <c r="I21" s="10">
        <f t="shared" si="2"/>
        <v>0</v>
      </c>
    </row>
    <row r="22" spans="1:9" ht="12.75">
      <c r="A22" s="20" t="s">
        <v>77</v>
      </c>
      <c r="B22" s="12" t="s">
        <v>78</v>
      </c>
      <c r="C22" t="s">
        <v>74</v>
      </c>
      <c r="D22" s="15">
        <v>2981</v>
      </c>
      <c r="E22" s="55">
        <f t="shared" si="1"/>
        <v>17.9167043</v>
      </c>
      <c r="F22" s="10">
        <f>E22*-1</f>
        <v>-17.9167043</v>
      </c>
      <c r="G22" s="10">
        <v>17.92</v>
      </c>
      <c r="I22" s="10">
        <f t="shared" si="2"/>
        <v>0.003295700000002455</v>
      </c>
    </row>
    <row r="23" spans="1:9" ht="12.75">
      <c r="A23" s="20" t="s">
        <v>77</v>
      </c>
      <c r="B23" s="12" t="s">
        <v>78</v>
      </c>
      <c r="C23" t="s">
        <v>74</v>
      </c>
      <c r="D23" s="15">
        <v>2981</v>
      </c>
      <c r="E23" s="55">
        <f t="shared" si="1"/>
        <v>17.9167043</v>
      </c>
      <c r="F23" s="10">
        <v>17.92</v>
      </c>
      <c r="G23" s="10">
        <v>-17.92</v>
      </c>
      <c r="I23" s="10">
        <f t="shared" si="2"/>
        <v>0</v>
      </c>
    </row>
    <row r="24" spans="1:9" ht="12.75">
      <c r="A24" s="20" t="s">
        <v>79</v>
      </c>
      <c r="B24" s="12" t="s">
        <v>80</v>
      </c>
      <c r="C24" t="s">
        <v>74</v>
      </c>
      <c r="D24" s="15">
        <v>414</v>
      </c>
      <c r="E24" s="55">
        <f t="shared" si="1"/>
        <v>2.4882641999999997</v>
      </c>
      <c r="F24" s="10">
        <f aca="true" t="shared" si="3" ref="F24:F54">E24*-1</f>
        <v>-2.4882641999999997</v>
      </c>
      <c r="G24" s="10">
        <v>2.49</v>
      </c>
      <c r="I24" s="10">
        <f t="shared" si="2"/>
        <v>0.0017358000000005092</v>
      </c>
    </row>
    <row r="25" spans="1:9" ht="12.75">
      <c r="A25" s="20" t="s">
        <v>79</v>
      </c>
      <c r="B25" s="12" t="s">
        <v>80</v>
      </c>
      <c r="C25" t="s">
        <v>74</v>
      </c>
      <c r="D25" s="15">
        <v>414</v>
      </c>
      <c r="E25" s="55">
        <f t="shared" si="1"/>
        <v>2.4882641999999997</v>
      </c>
      <c r="F25" s="10">
        <v>2.49</v>
      </c>
      <c r="H25" s="10">
        <v>-2.49</v>
      </c>
      <c r="I25" s="10">
        <f t="shared" si="2"/>
        <v>0</v>
      </c>
    </row>
    <row r="26" spans="1:9" ht="12.75">
      <c r="A26" s="20" t="s">
        <v>81</v>
      </c>
      <c r="B26" s="12" t="s">
        <v>82</v>
      </c>
      <c r="C26" t="s">
        <v>74</v>
      </c>
      <c r="D26" s="15">
        <v>1156</v>
      </c>
      <c r="E26" s="55">
        <f t="shared" si="1"/>
        <v>6.947906799999999</v>
      </c>
      <c r="F26" s="10">
        <f t="shared" si="3"/>
        <v>-6.947906799999999</v>
      </c>
      <c r="G26" s="10">
        <v>6.95</v>
      </c>
      <c r="I26" s="10">
        <f t="shared" si="2"/>
        <v>0.0020932000000009054</v>
      </c>
    </row>
    <row r="27" spans="1:9" ht="12.75">
      <c r="A27" s="20" t="s">
        <v>81</v>
      </c>
      <c r="B27" s="12" t="s">
        <v>82</v>
      </c>
      <c r="C27" t="s">
        <v>74</v>
      </c>
      <c r="D27" s="15">
        <v>1156</v>
      </c>
      <c r="E27" s="55">
        <f t="shared" si="1"/>
        <v>6.947906799999999</v>
      </c>
      <c r="F27" s="10">
        <v>6.95</v>
      </c>
      <c r="H27" s="10">
        <v>-6.95</v>
      </c>
      <c r="I27" s="10">
        <f t="shared" si="2"/>
        <v>0</v>
      </c>
    </row>
    <row r="28" spans="1:9" ht="12.75">
      <c r="A28" s="20" t="s">
        <v>83</v>
      </c>
      <c r="B28" s="12" t="s">
        <v>84</v>
      </c>
      <c r="C28" t="s">
        <v>74</v>
      </c>
      <c r="D28" s="15">
        <v>6795</v>
      </c>
      <c r="E28" s="55">
        <f t="shared" si="1"/>
        <v>40.8399885</v>
      </c>
      <c r="F28" s="10">
        <f t="shared" si="3"/>
        <v>-40.8399885</v>
      </c>
      <c r="G28" s="10">
        <v>40.84</v>
      </c>
      <c r="I28" s="10">
        <f aca="true" t="shared" si="4" ref="I28:I50">SUM(F28:H28)</f>
        <v>1.1500000006492428E-05</v>
      </c>
    </row>
    <row r="29" spans="1:9" ht="12.75">
      <c r="A29" s="20" t="s">
        <v>83</v>
      </c>
      <c r="B29" s="12" t="s">
        <v>84</v>
      </c>
      <c r="C29" t="s">
        <v>74</v>
      </c>
      <c r="D29" s="15">
        <v>6795</v>
      </c>
      <c r="E29" s="55">
        <f t="shared" si="1"/>
        <v>40.8399885</v>
      </c>
      <c r="F29" s="10">
        <v>40.84</v>
      </c>
      <c r="H29" s="10">
        <v>-40.84</v>
      </c>
      <c r="I29" s="10">
        <f t="shared" si="4"/>
        <v>0</v>
      </c>
    </row>
    <row r="30" spans="1:9" ht="12.75">
      <c r="A30" s="20" t="s">
        <v>115</v>
      </c>
      <c r="B30" s="12" t="s">
        <v>116</v>
      </c>
      <c r="C30" t="s">
        <v>74</v>
      </c>
      <c r="D30" s="15">
        <v>7172</v>
      </c>
      <c r="E30" s="55">
        <f t="shared" si="1"/>
        <v>43.1058716</v>
      </c>
      <c r="F30" s="10">
        <v>-43.11</v>
      </c>
      <c r="G30" s="10">
        <v>43.11</v>
      </c>
      <c r="I30" s="10">
        <f>SUM(F30:H30)</f>
        <v>0</v>
      </c>
    </row>
    <row r="31" spans="1:9" ht="12.75">
      <c r="A31" s="20" t="s">
        <v>115</v>
      </c>
      <c r="B31" s="12" t="s">
        <v>116</v>
      </c>
      <c r="C31" t="s">
        <v>74</v>
      </c>
      <c r="D31" s="15">
        <v>5496</v>
      </c>
      <c r="E31" s="55">
        <f t="shared" si="1"/>
        <v>33.0326088</v>
      </c>
      <c r="F31" s="10">
        <v>33.03</v>
      </c>
      <c r="G31" s="10">
        <v>-33.03</v>
      </c>
      <c r="I31" s="10">
        <f>SUM(F31:H31)</f>
        <v>0</v>
      </c>
    </row>
    <row r="32" spans="1:9" ht="12.75">
      <c r="A32" s="20" t="s">
        <v>115</v>
      </c>
      <c r="B32" s="12" t="s">
        <v>116</v>
      </c>
      <c r="C32" t="s">
        <v>74</v>
      </c>
      <c r="D32" s="15">
        <v>1679</v>
      </c>
      <c r="E32" s="55">
        <f t="shared" si="1"/>
        <v>10.0912937</v>
      </c>
      <c r="F32" s="10">
        <v>10.09</v>
      </c>
      <c r="H32" s="10">
        <v>-10.09</v>
      </c>
      <c r="I32" s="10">
        <f>SUM(F32:H32)</f>
        <v>0</v>
      </c>
    </row>
    <row r="33" spans="1:9" ht="12.75">
      <c r="A33" s="20" t="s">
        <v>113</v>
      </c>
      <c r="B33" s="12" t="s">
        <v>114</v>
      </c>
      <c r="C33" t="s">
        <v>87</v>
      </c>
      <c r="D33" s="15">
        <v>13298</v>
      </c>
      <c r="E33" s="55">
        <f t="shared" si="1"/>
        <v>79.9249694</v>
      </c>
      <c r="F33" s="10">
        <f t="shared" si="3"/>
        <v>-79.9249694</v>
      </c>
      <c r="G33" s="10">
        <v>79.92</v>
      </c>
      <c r="I33" s="10">
        <f t="shared" si="4"/>
        <v>-0.004969399999993129</v>
      </c>
    </row>
    <row r="34" spans="1:9" ht="12.75">
      <c r="A34" s="20" t="s">
        <v>113</v>
      </c>
      <c r="B34" s="12" t="s">
        <v>114</v>
      </c>
      <c r="C34" t="s">
        <v>87</v>
      </c>
      <c r="D34" s="15">
        <v>11195</v>
      </c>
      <c r="E34" s="55">
        <f t="shared" si="1"/>
        <v>67.2853085</v>
      </c>
      <c r="F34" s="10">
        <v>67.29</v>
      </c>
      <c r="H34" s="10">
        <v>-67.29</v>
      </c>
      <c r="I34" s="10">
        <f>SUM(F34:H34)</f>
        <v>0</v>
      </c>
    </row>
    <row r="35" spans="1:9" ht="12.75">
      <c r="A35" s="20" t="s">
        <v>113</v>
      </c>
      <c r="B35" s="12" t="s">
        <v>114</v>
      </c>
      <c r="C35" t="s">
        <v>87</v>
      </c>
      <c r="D35" s="15">
        <v>1952</v>
      </c>
      <c r="E35" s="55">
        <f t="shared" si="1"/>
        <v>11.732105599999999</v>
      </c>
      <c r="G35" s="10">
        <v>-11.73</v>
      </c>
      <c r="H35" s="10">
        <v>11.73</v>
      </c>
      <c r="I35" s="10">
        <f>SUM(F35:H35)</f>
        <v>0</v>
      </c>
    </row>
    <row r="36" spans="1:9" ht="12.75">
      <c r="A36" s="20" t="s">
        <v>85</v>
      </c>
      <c r="B36" s="12" t="s">
        <v>86</v>
      </c>
      <c r="C36" t="s">
        <v>87</v>
      </c>
      <c r="D36" s="15">
        <v>16495</v>
      </c>
      <c r="E36" s="55">
        <f t="shared" si="1"/>
        <v>99.1398985</v>
      </c>
      <c r="F36" s="10">
        <f t="shared" si="3"/>
        <v>-99.1398985</v>
      </c>
      <c r="G36" s="10">
        <v>99.14</v>
      </c>
      <c r="I36" s="10">
        <f>SUM(F36:H36)</f>
        <v>0.00010149999999953252</v>
      </c>
    </row>
    <row r="37" spans="1:9" ht="12.75">
      <c r="A37" s="20" t="s">
        <v>85</v>
      </c>
      <c r="B37" s="12" t="s">
        <v>86</v>
      </c>
      <c r="C37" t="s">
        <v>87</v>
      </c>
      <c r="D37" s="15">
        <v>12992</v>
      </c>
      <c r="E37" s="55">
        <f t="shared" si="1"/>
        <v>78.0858176</v>
      </c>
      <c r="F37" s="10">
        <v>78.09</v>
      </c>
      <c r="H37" s="10">
        <v>-78.09</v>
      </c>
      <c r="I37" s="10">
        <f t="shared" si="4"/>
        <v>0</v>
      </c>
    </row>
    <row r="38" spans="1:9" ht="12.75">
      <c r="A38" s="20" t="s">
        <v>89</v>
      </c>
      <c r="B38" s="12" t="s">
        <v>90</v>
      </c>
      <c r="C38" t="s">
        <v>87</v>
      </c>
      <c r="D38" s="15">
        <v>2829</v>
      </c>
      <c r="E38" s="55">
        <f t="shared" si="1"/>
        <v>17.003138699999997</v>
      </c>
      <c r="F38" s="10">
        <f t="shared" si="3"/>
        <v>-17.003138699999997</v>
      </c>
      <c r="G38" s="10">
        <v>17</v>
      </c>
      <c r="I38" s="10">
        <f t="shared" si="4"/>
        <v>-0.0031386999999973852</v>
      </c>
    </row>
    <row r="39" spans="1:9" ht="12.75">
      <c r="A39" s="20" t="s">
        <v>91</v>
      </c>
      <c r="B39" s="12" t="s">
        <v>92</v>
      </c>
      <c r="C39" t="s">
        <v>87</v>
      </c>
      <c r="D39" s="15">
        <v>5424</v>
      </c>
      <c r="E39" s="55">
        <f t="shared" si="1"/>
        <v>32.5998672</v>
      </c>
      <c r="F39" s="10">
        <f t="shared" si="3"/>
        <v>-32.5998672</v>
      </c>
      <c r="G39" s="10">
        <v>32.6</v>
      </c>
      <c r="I39" s="10">
        <f t="shared" si="4"/>
        <v>0.00013280000000293057</v>
      </c>
    </row>
    <row r="40" spans="1:9" ht="12.75">
      <c r="A40" s="20" t="s">
        <v>91</v>
      </c>
      <c r="B40" s="12" t="s">
        <v>92</v>
      </c>
      <c r="C40" t="s">
        <v>87</v>
      </c>
      <c r="D40" s="15">
        <v>599</v>
      </c>
      <c r="E40" s="55">
        <f t="shared" si="1"/>
        <v>3.6001697</v>
      </c>
      <c r="F40" s="10">
        <v>3.6</v>
      </c>
      <c r="H40" s="10">
        <v>-3.6</v>
      </c>
      <c r="I40" s="10">
        <f t="shared" si="4"/>
        <v>0</v>
      </c>
    </row>
    <row r="41" spans="1:9" ht="12.75">
      <c r="A41" s="20" t="s">
        <v>93</v>
      </c>
      <c r="B41" s="12" t="s">
        <v>94</v>
      </c>
      <c r="C41" t="s">
        <v>87</v>
      </c>
      <c r="D41" s="15">
        <v>9116</v>
      </c>
      <c r="E41" s="55">
        <f t="shared" si="1"/>
        <v>54.7898948</v>
      </c>
      <c r="F41" s="10">
        <f t="shared" si="3"/>
        <v>-54.7898948</v>
      </c>
      <c r="G41" s="10">
        <v>54.79</v>
      </c>
      <c r="I41" s="10">
        <f t="shared" si="4"/>
        <v>0.00010520000000013852</v>
      </c>
    </row>
    <row r="42" spans="1:9" ht="12.75">
      <c r="A42" s="20" t="s">
        <v>99</v>
      </c>
      <c r="B42" s="12" t="s">
        <v>96</v>
      </c>
      <c r="C42" t="s">
        <v>87</v>
      </c>
      <c r="D42" s="15">
        <v>1580</v>
      </c>
      <c r="E42" s="55">
        <f t="shared" si="1"/>
        <v>9.496274</v>
      </c>
      <c r="F42" s="10">
        <v>9.5</v>
      </c>
      <c r="G42" s="10">
        <v>-9.5</v>
      </c>
      <c r="I42" s="10">
        <f>SUM(F42:H42)</f>
        <v>0</v>
      </c>
    </row>
    <row r="43" spans="1:9" ht="12.75">
      <c r="A43" s="20" t="s">
        <v>93</v>
      </c>
      <c r="B43" s="12" t="s">
        <v>94</v>
      </c>
      <c r="C43" t="s">
        <v>87</v>
      </c>
      <c r="D43" s="15">
        <v>1368</v>
      </c>
      <c r="E43" s="55">
        <f t="shared" si="1"/>
        <v>8.222090399999999</v>
      </c>
      <c r="F43" s="10">
        <v>8.22</v>
      </c>
      <c r="H43" s="10">
        <v>-8.22</v>
      </c>
      <c r="I43" s="10">
        <f t="shared" si="4"/>
        <v>0</v>
      </c>
    </row>
    <row r="44" spans="1:9" ht="12.75">
      <c r="A44" s="20" t="s">
        <v>95</v>
      </c>
      <c r="B44" s="12" t="s">
        <v>96</v>
      </c>
      <c r="C44" t="s">
        <v>87</v>
      </c>
      <c r="D44" s="15">
        <v>5926</v>
      </c>
      <c r="E44" s="55">
        <f t="shared" si="1"/>
        <v>35.6170378</v>
      </c>
      <c r="F44" s="10">
        <f t="shared" si="3"/>
        <v>-35.6170378</v>
      </c>
      <c r="G44" s="10">
        <v>35.62</v>
      </c>
      <c r="I44" s="10">
        <f t="shared" si="4"/>
        <v>0.0029621999999989157</v>
      </c>
    </row>
    <row r="45" spans="1:9" ht="12.75">
      <c r="A45" s="20" t="s">
        <v>95</v>
      </c>
      <c r="B45" s="12" t="s">
        <v>96</v>
      </c>
      <c r="C45" t="s">
        <v>87</v>
      </c>
      <c r="D45" s="15">
        <v>326</v>
      </c>
      <c r="E45" s="55">
        <f t="shared" si="1"/>
        <v>1.9593577999999998</v>
      </c>
      <c r="F45" s="10">
        <v>1.96</v>
      </c>
      <c r="G45" s="10">
        <v>-1.96</v>
      </c>
      <c r="I45" s="10">
        <f t="shared" si="4"/>
        <v>0</v>
      </c>
    </row>
    <row r="46" spans="1:9" ht="12.75">
      <c r="A46" s="20" t="s">
        <v>97</v>
      </c>
      <c r="B46" s="12" t="s">
        <v>98</v>
      </c>
      <c r="C46" t="s">
        <v>87</v>
      </c>
      <c r="D46" s="15">
        <v>5834</v>
      </c>
      <c r="E46" s="55">
        <f t="shared" si="1"/>
        <v>35.064090199999995</v>
      </c>
      <c r="F46" s="10">
        <f t="shared" si="3"/>
        <v>-35.064090199999995</v>
      </c>
      <c r="G46" s="10">
        <v>35.06</v>
      </c>
      <c r="I46" s="10">
        <f t="shared" si="4"/>
        <v>-0.00409019999999316</v>
      </c>
    </row>
    <row r="47" spans="1:9" ht="12.75">
      <c r="A47" s="20" t="s">
        <v>97</v>
      </c>
      <c r="B47" s="12" t="s">
        <v>98</v>
      </c>
      <c r="C47" t="s">
        <v>87</v>
      </c>
      <c r="D47" s="15">
        <v>228</v>
      </c>
      <c r="E47" s="55">
        <f t="shared" si="1"/>
        <v>1.3703484</v>
      </c>
      <c r="F47" s="10">
        <v>1.37</v>
      </c>
      <c r="G47" s="10">
        <v>-1.37</v>
      </c>
      <c r="I47" s="10">
        <f t="shared" si="4"/>
        <v>0</v>
      </c>
    </row>
    <row r="48" spans="1:9" ht="12.75">
      <c r="A48" s="20" t="s">
        <v>100</v>
      </c>
      <c r="B48" s="12" t="s">
        <v>101</v>
      </c>
      <c r="C48" t="s">
        <v>102</v>
      </c>
      <c r="D48" s="15">
        <v>4258</v>
      </c>
      <c r="E48" s="55">
        <f t="shared" si="1"/>
        <v>25.5918574</v>
      </c>
      <c r="F48" s="10">
        <f t="shared" si="3"/>
        <v>-25.5918574</v>
      </c>
      <c r="G48" s="10">
        <v>25.59</v>
      </c>
      <c r="I48" s="10">
        <f t="shared" si="4"/>
        <v>-0.0018573999999986768</v>
      </c>
    </row>
    <row r="49" spans="1:9" ht="12.75">
      <c r="A49" s="20" t="s">
        <v>103</v>
      </c>
      <c r="B49" s="12" t="s">
        <v>104</v>
      </c>
      <c r="C49" t="s">
        <v>102</v>
      </c>
      <c r="D49" s="15">
        <v>2379</v>
      </c>
      <c r="E49" s="55">
        <f t="shared" si="1"/>
        <v>14.2985037</v>
      </c>
      <c r="F49" s="10">
        <f t="shared" si="3"/>
        <v>-14.2985037</v>
      </c>
      <c r="G49" s="10">
        <v>14.3</v>
      </c>
      <c r="I49" s="10">
        <f t="shared" si="4"/>
        <v>0.0014963000000012272</v>
      </c>
    </row>
    <row r="50" spans="1:9" ht="12.75">
      <c r="A50" s="20" t="s">
        <v>105</v>
      </c>
      <c r="B50" s="12" t="s">
        <v>106</v>
      </c>
      <c r="C50" t="s">
        <v>102</v>
      </c>
      <c r="D50" s="15">
        <v>2379</v>
      </c>
      <c r="E50" s="55">
        <f t="shared" si="1"/>
        <v>14.2985037</v>
      </c>
      <c r="F50" s="10">
        <f t="shared" si="3"/>
        <v>-14.2985037</v>
      </c>
      <c r="G50" s="10">
        <v>14.3</v>
      </c>
      <c r="I50" s="10">
        <f t="shared" si="4"/>
        <v>0.0014963000000012272</v>
      </c>
    </row>
    <row r="51" spans="1:9" ht="12.75">
      <c r="A51" s="20" t="s">
        <v>107</v>
      </c>
      <c r="B51" s="12" t="s">
        <v>108</v>
      </c>
      <c r="C51" t="s">
        <v>102</v>
      </c>
      <c r="D51" s="15">
        <v>3159</v>
      </c>
      <c r="E51" s="55">
        <f t="shared" si="1"/>
        <v>18.9865377</v>
      </c>
      <c r="F51" s="10">
        <f t="shared" si="3"/>
        <v>-18.9865377</v>
      </c>
      <c r="G51" s="10">
        <v>18.99</v>
      </c>
      <c r="I51" s="10">
        <f aca="true" t="shared" si="5" ref="I51:I64">SUM(F51:H51)</f>
        <v>0.003462299999998919</v>
      </c>
    </row>
    <row r="52" spans="1:9" ht="12.75">
      <c r="A52" s="20" t="s">
        <v>109</v>
      </c>
      <c r="B52" s="12" t="s">
        <v>110</v>
      </c>
      <c r="C52" t="s">
        <v>102</v>
      </c>
      <c r="D52" s="15">
        <v>2319</v>
      </c>
      <c r="E52" s="55">
        <f t="shared" si="1"/>
        <v>13.937885699999999</v>
      </c>
      <c r="F52" s="10">
        <f t="shared" si="3"/>
        <v>-13.937885699999999</v>
      </c>
      <c r="G52" s="10">
        <v>13.94</v>
      </c>
      <c r="I52" s="10">
        <f t="shared" si="5"/>
        <v>0.0021143000000005685</v>
      </c>
    </row>
    <row r="53" spans="1:9" ht="12.75">
      <c r="A53" s="20" t="s">
        <v>111</v>
      </c>
      <c r="B53" s="12" t="s">
        <v>112</v>
      </c>
      <c r="C53" t="s">
        <v>102</v>
      </c>
      <c r="D53" s="15">
        <v>2319</v>
      </c>
      <c r="E53" s="55">
        <f t="shared" si="1"/>
        <v>13.937885699999999</v>
      </c>
      <c r="F53" s="10">
        <f t="shared" si="3"/>
        <v>-13.937885699999999</v>
      </c>
      <c r="G53" s="10">
        <v>13.94</v>
      </c>
      <c r="I53" s="10">
        <f t="shared" si="5"/>
        <v>0.0021143000000005685</v>
      </c>
    </row>
    <row r="54" spans="1:9" ht="12.75">
      <c r="A54" s="20" t="s">
        <v>117</v>
      </c>
      <c r="B54" s="12">
        <v>2</v>
      </c>
      <c r="C54" t="s">
        <v>118</v>
      </c>
      <c r="D54" s="15">
        <v>38000</v>
      </c>
      <c r="E54" s="55">
        <f t="shared" si="1"/>
        <v>228.39139999999998</v>
      </c>
      <c r="F54" s="10">
        <f t="shared" si="3"/>
        <v>-228.39139999999998</v>
      </c>
      <c r="H54" s="10">
        <v>228.39</v>
      </c>
      <c r="I54" s="10">
        <f t="shared" si="5"/>
        <v>-0.0013999999999896318</v>
      </c>
    </row>
    <row r="55" spans="1:9" ht="12.75">
      <c r="A55" s="20" t="s">
        <v>119</v>
      </c>
      <c r="B55" s="12">
        <v>3</v>
      </c>
      <c r="C55" t="s">
        <v>120</v>
      </c>
      <c r="E55" s="55">
        <v>818.07</v>
      </c>
      <c r="G55" s="10">
        <v>-818.07</v>
      </c>
      <c r="H55" s="10">
        <v>818.07</v>
      </c>
      <c r="I55" s="10">
        <f t="shared" si="5"/>
        <v>0</v>
      </c>
    </row>
    <row r="56" spans="1:9" ht="12.75">
      <c r="A56" s="20" t="s">
        <v>117</v>
      </c>
      <c r="B56" s="12">
        <v>4</v>
      </c>
      <c r="C56" t="s">
        <v>120</v>
      </c>
      <c r="D56" s="15">
        <v>24000</v>
      </c>
      <c r="E56" s="55">
        <f t="shared" si="1"/>
        <v>144.2472</v>
      </c>
      <c r="G56" s="10">
        <v>-144.25</v>
      </c>
      <c r="H56" s="10">
        <v>144.25</v>
      </c>
      <c r="I56" s="10">
        <f t="shared" si="5"/>
        <v>0</v>
      </c>
    </row>
    <row r="57" spans="1:9" ht="12.75">
      <c r="A57" s="20" t="s">
        <v>121</v>
      </c>
      <c r="B57" s="12">
        <v>5</v>
      </c>
      <c r="C57" t="s">
        <v>46</v>
      </c>
      <c r="D57" s="15">
        <v>9375</v>
      </c>
      <c r="E57" s="55">
        <f t="shared" si="1"/>
        <v>56.3465625</v>
      </c>
      <c r="F57" s="10">
        <f>E57*-1</f>
        <v>-56.3465625</v>
      </c>
      <c r="H57" s="10">
        <v>56.35</v>
      </c>
      <c r="I57" s="10">
        <f t="shared" si="5"/>
        <v>0.003437500000003979</v>
      </c>
    </row>
    <row r="58" spans="1:9" ht="12.75">
      <c r="A58" s="20" t="s">
        <v>117</v>
      </c>
      <c r="B58" s="12">
        <v>6</v>
      </c>
      <c r="C58" t="s">
        <v>122</v>
      </c>
      <c r="D58" s="15">
        <v>500</v>
      </c>
      <c r="E58" s="55">
        <f t="shared" si="1"/>
        <v>3.00515</v>
      </c>
      <c r="F58" s="10">
        <f>E58*-1</f>
        <v>-3.00515</v>
      </c>
      <c r="H58" s="10">
        <v>3.01</v>
      </c>
      <c r="I58" s="10">
        <f t="shared" si="5"/>
        <v>0.004849999999999799</v>
      </c>
    </row>
    <row r="59" spans="1:9" ht="12.75">
      <c r="A59" s="20" t="s">
        <v>117</v>
      </c>
      <c r="B59" s="12">
        <v>7</v>
      </c>
      <c r="C59" t="s">
        <v>123</v>
      </c>
      <c r="E59" s="55">
        <v>50.11</v>
      </c>
      <c r="F59" s="10">
        <f>E59*-1</f>
        <v>-50.11</v>
      </c>
      <c r="H59" s="10">
        <v>50.11</v>
      </c>
      <c r="I59" s="10">
        <f t="shared" si="5"/>
        <v>0</v>
      </c>
    </row>
    <row r="60" spans="1:9" ht="12.75">
      <c r="A60" s="20" t="s">
        <v>124</v>
      </c>
      <c r="B60" s="12">
        <v>8</v>
      </c>
      <c r="C60" t="s">
        <v>125</v>
      </c>
      <c r="E60" s="55">
        <v>17.2</v>
      </c>
      <c r="F60" s="10">
        <f>E60*-1</f>
        <v>-17.2</v>
      </c>
      <c r="H60" s="10">
        <v>17.2</v>
      </c>
      <c r="I60" s="10">
        <f t="shared" si="5"/>
        <v>0</v>
      </c>
    </row>
    <row r="61" spans="1:9" ht="12.75">
      <c r="A61" s="20" t="s">
        <v>117</v>
      </c>
      <c r="B61" s="12">
        <v>9</v>
      </c>
      <c r="C61" t="s">
        <v>131</v>
      </c>
      <c r="D61" s="15">
        <v>43000</v>
      </c>
      <c r="E61" s="55">
        <f t="shared" si="1"/>
        <v>258.4429</v>
      </c>
      <c r="F61" s="10">
        <v>258.44</v>
      </c>
      <c r="H61" s="10">
        <v>-258.44</v>
      </c>
      <c r="I61" s="10">
        <f t="shared" si="5"/>
        <v>0</v>
      </c>
    </row>
    <row r="62" spans="1:9" ht="12.75">
      <c r="A62" s="20" t="s">
        <v>117</v>
      </c>
      <c r="B62" s="12">
        <v>10</v>
      </c>
      <c r="C62" t="s">
        <v>132</v>
      </c>
      <c r="E62" s="55">
        <v>199.4</v>
      </c>
      <c r="G62" s="10">
        <v>-199.4</v>
      </c>
      <c r="H62" s="10">
        <v>199.4</v>
      </c>
      <c r="I62" s="10">
        <f t="shared" si="5"/>
        <v>0</v>
      </c>
    </row>
    <row r="63" spans="1:9" ht="12.75">
      <c r="A63" s="20" t="s">
        <v>133</v>
      </c>
      <c r="B63" s="12">
        <v>11</v>
      </c>
      <c r="C63" t="s">
        <v>134</v>
      </c>
      <c r="E63" s="55">
        <v>529.7</v>
      </c>
      <c r="G63" s="10">
        <v>-529.7</v>
      </c>
      <c r="H63" s="10">
        <v>529.7</v>
      </c>
      <c r="I63" s="10">
        <f t="shared" si="5"/>
        <v>0</v>
      </c>
    </row>
    <row r="64" spans="1:9" ht="12.75">
      <c r="A64" s="20" t="s">
        <v>137</v>
      </c>
      <c r="B64" s="12">
        <v>12</v>
      </c>
      <c r="C64" t="s">
        <v>136</v>
      </c>
      <c r="D64" s="15">
        <v>47876</v>
      </c>
      <c r="E64" s="55">
        <f t="shared" si="1"/>
        <v>287.7491228</v>
      </c>
      <c r="F64" s="10">
        <f>E64*-1</f>
        <v>-287.7491228</v>
      </c>
      <c r="G64" s="10">
        <v>287.75</v>
      </c>
      <c r="I64" s="10">
        <f t="shared" si="5"/>
        <v>0.0008771999999908076</v>
      </c>
    </row>
    <row r="65" spans="5:9" ht="12.75">
      <c r="E65" s="55"/>
      <c r="I65" s="10"/>
    </row>
    <row r="66" spans="5:9" ht="12.75">
      <c r="E66" s="55"/>
      <c r="I66" s="10"/>
    </row>
    <row r="67" spans="5:9" ht="12.75">
      <c r="E67" s="55"/>
      <c r="I67" s="10"/>
    </row>
    <row r="68" spans="5:9" ht="12.75">
      <c r="E68" s="55"/>
      <c r="I68" s="10"/>
    </row>
    <row r="69" spans="5:9" ht="12.75">
      <c r="E69" s="55"/>
      <c r="I69" s="10"/>
    </row>
    <row r="70" spans="5:9" ht="12.75">
      <c r="E70" s="55"/>
      <c r="I70" s="10"/>
    </row>
    <row r="71" spans="5:9" ht="12.75">
      <c r="E71" s="55"/>
      <c r="I71" s="10"/>
    </row>
    <row r="72" ht="12.75">
      <c r="E72" s="55"/>
    </row>
    <row r="73" ht="12.75">
      <c r="E73" s="55"/>
    </row>
    <row r="74" ht="12.75">
      <c r="E74" s="55"/>
    </row>
    <row r="75" ht="12.75">
      <c r="E75" s="55"/>
    </row>
    <row r="76" ht="12.75">
      <c r="E76" s="55"/>
    </row>
    <row r="77" ht="12.75">
      <c r="E77" s="55"/>
    </row>
    <row r="78" ht="12.75">
      <c r="E78" s="55"/>
    </row>
    <row r="79" ht="12.75">
      <c r="E79" s="55"/>
    </row>
    <row r="80" ht="12.75">
      <c r="E80" s="55"/>
    </row>
    <row r="81" ht="12.75">
      <c r="E81" s="55"/>
    </row>
    <row r="82" ht="12.75">
      <c r="E82" s="55"/>
    </row>
    <row r="83" ht="12.75">
      <c r="E83" s="55"/>
    </row>
    <row r="84" ht="12.75">
      <c r="E84" s="55"/>
    </row>
    <row r="85" ht="12.75">
      <c r="E85" s="55"/>
    </row>
    <row r="86" ht="12.75">
      <c r="E86" s="55"/>
    </row>
    <row r="87" ht="12.75">
      <c r="E87" s="55"/>
    </row>
    <row r="88" ht="12.75">
      <c r="E88" s="55"/>
    </row>
    <row r="89" ht="12.75">
      <c r="E89" s="55"/>
    </row>
    <row r="90" ht="12.75">
      <c r="E90" s="55"/>
    </row>
    <row r="91" ht="12.75">
      <c r="E91" s="55"/>
    </row>
    <row r="92" ht="12.75">
      <c r="E92" s="55"/>
    </row>
    <row r="93" ht="12.75">
      <c r="E93" s="55"/>
    </row>
    <row r="94" ht="12.75">
      <c r="E94" s="55"/>
    </row>
    <row r="95" ht="12.75">
      <c r="E95" s="55"/>
    </row>
    <row r="96" ht="12.75">
      <c r="E96" s="55"/>
    </row>
    <row r="97" ht="12.75">
      <c r="E97" s="55"/>
    </row>
    <row r="98" ht="12.75">
      <c r="E98" s="55"/>
    </row>
    <row r="99" ht="12.75">
      <c r="E99" s="55"/>
    </row>
    <row r="100" ht="12.75">
      <c r="E100" s="55"/>
    </row>
    <row r="101" ht="12.75">
      <c r="E101" s="55"/>
    </row>
    <row r="102" ht="12.75">
      <c r="E102" s="55"/>
    </row>
    <row r="103" ht="12.75">
      <c r="E103" s="55"/>
    </row>
    <row r="104" ht="12.75">
      <c r="E104" s="55"/>
    </row>
    <row r="105" ht="12.75">
      <c r="E105" s="55"/>
    </row>
    <row r="106" ht="12.75">
      <c r="E106" s="55"/>
    </row>
    <row r="107" ht="12.75">
      <c r="E107" s="55"/>
    </row>
    <row r="108" ht="12.75">
      <c r="E108" s="55"/>
    </row>
    <row r="109" ht="12.75">
      <c r="E109" s="55"/>
    </row>
    <row r="110" ht="12.75">
      <c r="E110" s="55"/>
    </row>
    <row r="111" ht="12.75">
      <c r="E111" s="55"/>
    </row>
    <row r="112" ht="12.75">
      <c r="E112" s="55"/>
    </row>
    <row r="113" ht="12.75">
      <c r="E113" s="55"/>
    </row>
    <row r="114" ht="12.75">
      <c r="E114" s="55"/>
    </row>
    <row r="115" ht="12.75">
      <c r="E115" s="55"/>
    </row>
    <row r="116" ht="12.75">
      <c r="E116" s="55"/>
    </row>
    <row r="117" ht="12.75">
      <c r="E117" s="55"/>
    </row>
    <row r="118" ht="12.75">
      <c r="E118" s="55"/>
    </row>
    <row r="119" ht="12.75">
      <c r="E119" s="55"/>
    </row>
    <row r="120" ht="12.75">
      <c r="E120" s="55"/>
    </row>
    <row r="121" ht="12.75">
      <c r="E121" s="55"/>
    </row>
    <row r="122" ht="12.75">
      <c r="E122" s="55"/>
    </row>
    <row r="123" ht="12.75">
      <c r="E123" s="55"/>
    </row>
    <row r="124" ht="12.75">
      <c r="E124" s="55"/>
    </row>
    <row r="125" ht="12.75">
      <c r="E125" s="55"/>
    </row>
    <row r="126" ht="12.75">
      <c r="E126" s="55"/>
    </row>
    <row r="127" ht="12.75">
      <c r="E127" s="55"/>
    </row>
    <row r="128" ht="12.75">
      <c r="E128" s="55"/>
    </row>
    <row r="129" ht="12.75">
      <c r="E129" s="55"/>
    </row>
    <row r="130" ht="12.75">
      <c r="E130" s="55"/>
    </row>
    <row r="131" ht="12.75">
      <c r="E131" s="55"/>
    </row>
    <row r="132" ht="12.75">
      <c r="E132" s="55"/>
    </row>
    <row r="133" ht="12.75">
      <c r="E133" s="55"/>
    </row>
    <row r="134" ht="12.75">
      <c r="E134" s="55"/>
    </row>
    <row r="135" ht="12.75">
      <c r="E135" s="55"/>
    </row>
    <row r="136" ht="12.75">
      <c r="E136" s="55"/>
    </row>
    <row r="137" ht="12.75">
      <c r="E137" s="55"/>
    </row>
    <row r="138" ht="12.75">
      <c r="E138" s="55"/>
    </row>
    <row r="139" ht="12.75">
      <c r="E139" s="55"/>
    </row>
    <row r="140" ht="12.75">
      <c r="E140" s="55"/>
    </row>
    <row r="141" ht="12.75">
      <c r="E141" s="55"/>
    </row>
    <row r="142" ht="12.75">
      <c r="E142" s="55"/>
    </row>
    <row r="143" ht="12.75">
      <c r="E143" s="55"/>
    </row>
    <row r="144" ht="12.75">
      <c r="E144" s="55"/>
    </row>
    <row r="145" ht="12.75">
      <c r="E145" s="55"/>
    </row>
    <row r="146" ht="12.75">
      <c r="E146" s="55"/>
    </row>
    <row r="147" ht="12.75">
      <c r="E147" s="55"/>
    </row>
    <row r="148" ht="12.75">
      <c r="E148" s="55"/>
    </row>
    <row r="149" ht="12.75">
      <c r="E149" s="55"/>
    </row>
    <row r="150" ht="12.75">
      <c r="E150" s="55"/>
    </row>
    <row r="151" ht="12.75">
      <c r="E151" s="55"/>
    </row>
    <row r="152" ht="12.75">
      <c r="E152" s="55"/>
    </row>
    <row r="153" ht="12.75">
      <c r="E153" s="55"/>
    </row>
    <row r="154" ht="12.75">
      <c r="E154" s="55"/>
    </row>
    <row r="155" ht="12.75">
      <c r="E155" s="55"/>
    </row>
    <row r="156" ht="12.75">
      <c r="E156" s="55"/>
    </row>
    <row r="157" ht="12.75">
      <c r="E157" s="55"/>
    </row>
    <row r="158" ht="12.75">
      <c r="E158" s="55"/>
    </row>
    <row r="159" ht="12.75">
      <c r="E159" s="55"/>
    </row>
    <row r="160" ht="12.75">
      <c r="E160" s="55"/>
    </row>
    <row r="161" ht="12.75">
      <c r="E161" s="55"/>
    </row>
    <row r="162" ht="12.75">
      <c r="E162" s="55"/>
    </row>
    <row r="163" ht="12.75">
      <c r="E163" s="55"/>
    </row>
    <row r="164" ht="12.75">
      <c r="E164" s="55"/>
    </row>
    <row r="165" ht="12.75">
      <c r="E165" s="55"/>
    </row>
    <row r="166" ht="12.75">
      <c r="E166" s="55"/>
    </row>
    <row r="167" ht="12.75">
      <c r="E167" s="55"/>
    </row>
    <row r="168" ht="12.75">
      <c r="E168" s="55"/>
    </row>
    <row r="169" ht="12.75">
      <c r="E169" s="55"/>
    </row>
    <row r="170" ht="12.75">
      <c r="E170" s="55"/>
    </row>
    <row r="171" ht="12.75">
      <c r="E171" s="55"/>
    </row>
    <row r="172" ht="12.75">
      <c r="E172" s="55"/>
    </row>
    <row r="173" ht="12.75">
      <c r="E173" s="55"/>
    </row>
    <row r="174" ht="12.75">
      <c r="E174" s="55"/>
    </row>
    <row r="175" ht="12.75">
      <c r="E175" s="55"/>
    </row>
    <row r="176" ht="12.75">
      <c r="E176" s="55"/>
    </row>
    <row r="177" ht="12.75">
      <c r="E177" s="55"/>
    </row>
    <row r="178" ht="12.75">
      <c r="E178" s="55"/>
    </row>
    <row r="179" ht="12.75">
      <c r="E179" s="55"/>
    </row>
    <row r="180" ht="12.75">
      <c r="E180" s="55"/>
    </row>
    <row r="181" ht="12.75">
      <c r="E181" s="55"/>
    </row>
    <row r="182" ht="12.75">
      <c r="E182" s="55"/>
    </row>
    <row r="183" ht="12.75">
      <c r="E183" s="55"/>
    </row>
    <row r="184" ht="12.75">
      <c r="E184" s="55"/>
    </row>
    <row r="185" ht="12.75">
      <c r="E185" s="55"/>
    </row>
    <row r="186" ht="12.75">
      <c r="E186" s="55"/>
    </row>
    <row r="187" ht="12.75">
      <c r="E187" s="55"/>
    </row>
    <row r="188" ht="12.75">
      <c r="E188" s="55"/>
    </row>
    <row r="189" ht="12.75">
      <c r="E189" s="55"/>
    </row>
    <row r="190" ht="12.75">
      <c r="E190" s="55"/>
    </row>
    <row r="191" ht="12.75">
      <c r="E191" s="55"/>
    </row>
    <row r="192" ht="12.75">
      <c r="E192" s="55"/>
    </row>
    <row r="193" ht="12.75">
      <c r="E193" s="55"/>
    </row>
    <row r="194" ht="12.75">
      <c r="E194" s="55"/>
    </row>
    <row r="195" ht="12.75">
      <c r="E195" s="55"/>
    </row>
    <row r="196" ht="12.75">
      <c r="E196" s="55"/>
    </row>
    <row r="197" ht="12.75">
      <c r="E197" s="55"/>
    </row>
    <row r="198" ht="12.75">
      <c r="E198" s="55"/>
    </row>
    <row r="199" ht="12.75">
      <c r="E199" s="55"/>
    </row>
    <row r="200" ht="12.75">
      <c r="E200" s="55"/>
    </row>
    <row r="201" ht="12.75">
      <c r="E201" s="55"/>
    </row>
    <row r="202" ht="12.75">
      <c r="E202" s="55"/>
    </row>
    <row r="203" ht="12.75">
      <c r="E203" s="55"/>
    </row>
    <row r="204" ht="12.75">
      <c r="E204" s="55"/>
    </row>
    <row r="205" ht="12.75">
      <c r="E205" s="55"/>
    </row>
    <row r="206" ht="12.75">
      <c r="E206" s="55"/>
    </row>
    <row r="207" ht="12.75">
      <c r="E207" s="55"/>
    </row>
    <row r="208" ht="12.75">
      <c r="E208" s="55"/>
    </row>
    <row r="209" ht="12.75">
      <c r="E209" s="55"/>
    </row>
    <row r="210" ht="12.75">
      <c r="E210" s="55"/>
    </row>
    <row r="211" ht="12.75">
      <c r="E211" s="55"/>
    </row>
    <row r="212" ht="12.75">
      <c r="E212" s="55"/>
    </row>
    <row r="213" ht="12.75">
      <c r="E213" s="55"/>
    </row>
    <row r="214" ht="12.75">
      <c r="E214" s="55"/>
    </row>
    <row r="215" ht="12.75">
      <c r="E215" s="55"/>
    </row>
    <row r="216" ht="12.75">
      <c r="E216" s="55"/>
    </row>
    <row r="217" ht="12.75">
      <c r="E217" s="55"/>
    </row>
    <row r="218" ht="12.75">
      <c r="E218" s="55"/>
    </row>
    <row r="219" ht="12.75">
      <c r="E219" s="55"/>
    </row>
    <row r="220" ht="12.75">
      <c r="E220" s="55"/>
    </row>
    <row r="221" ht="12.75">
      <c r="E221" s="55"/>
    </row>
    <row r="222" ht="12.75">
      <c r="E222" s="55"/>
    </row>
    <row r="223" ht="12.75">
      <c r="E223" s="55"/>
    </row>
    <row r="224" ht="12.75">
      <c r="E224" s="55"/>
    </row>
    <row r="225" ht="12.75">
      <c r="E225" s="55"/>
    </row>
    <row r="226" ht="12.75">
      <c r="E226" s="55"/>
    </row>
    <row r="227" ht="12.75">
      <c r="E227" s="55"/>
    </row>
    <row r="228" ht="12.75">
      <c r="E228" s="55"/>
    </row>
    <row r="229" ht="12.75">
      <c r="E229" s="55"/>
    </row>
    <row r="230" ht="12.75">
      <c r="E230" s="55"/>
    </row>
    <row r="231" ht="12.75">
      <c r="E231" s="55"/>
    </row>
    <row r="232" ht="12.75">
      <c r="E232" s="55"/>
    </row>
    <row r="233" ht="12.75">
      <c r="E233" s="55"/>
    </row>
    <row r="234" ht="12.75">
      <c r="E234" s="55"/>
    </row>
    <row r="235" ht="12.75">
      <c r="E235" s="55"/>
    </row>
    <row r="236" ht="12.75">
      <c r="E236" s="55"/>
    </row>
    <row r="237" ht="12.75">
      <c r="E237" s="55"/>
    </row>
    <row r="238" ht="12.75">
      <c r="E238" s="55"/>
    </row>
    <row r="239" ht="12.75">
      <c r="E239" s="55"/>
    </row>
    <row r="240" ht="12.75">
      <c r="E240" s="55"/>
    </row>
    <row r="241" ht="12.75">
      <c r="E241" s="55"/>
    </row>
    <row r="242" ht="12.75">
      <c r="E242" s="55"/>
    </row>
    <row r="243" ht="12.75">
      <c r="E243" s="55"/>
    </row>
    <row r="244" ht="12.75">
      <c r="E244" s="55"/>
    </row>
    <row r="245" ht="12.75">
      <c r="E245" s="55"/>
    </row>
    <row r="246" ht="12.75">
      <c r="E246" s="55"/>
    </row>
    <row r="247" ht="12.75">
      <c r="E247" s="55"/>
    </row>
    <row r="248" ht="12.75">
      <c r="E248" s="55"/>
    </row>
    <row r="249" ht="12.75">
      <c r="E249" s="55"/>
    </row>
    <row r="250" ht="12.75">
      <c r="E250" s="55"/>
    </row>
    <row r="251" ht="12.75">
      <c r="E251" s="55"/>
    </row>
    <row r="252" ht="12.75">
      <c r="E252" s="55"/>
    </row>
    <row r="253" ht="12.75">
      <c r="E253" s="55"/>
    </row>
    <row r="254" ht="12.75">
      <c r="E254" s="55"/>
    </row>
    <row r="255" ht="12.75">
      <c r="E255" s="55"/>
    </row>
    <row r="256" ht="12.75">
      <c r="E256" s="55"/>
    </row>
    <row r="257" ht="12.75">
      <c r="E257" s="55"/>
    </row>
    <row r="258" ht="12.75">
      <c r="E258" s="55"/>
    </row>
    <row r="259" ht="12.75">
      <c r="E259" s="55"/>
    </row>
    <row r="260" ht="12.75">
      <c r="E260" s="55"/>
    </row>
    <row r="261" ht="12.75">
      <c r="E261" s="55"/>
    </row>
    <row r="262" ht="12.75">
      <c r="E262" s="55"/>
    </row>
    <row r="263" ht="12.75">
      <c r="E263" s="55"/>
    </row>
    <row r="264" ht="12.75">
      <c r="E264" s="55"/>
    </row>
    <row r="265" ht="12.75">
      <c r="E265" s="55"/>
    </row>
    <row r="266" ht="12.75">
      <c r="E266" s="55"/>
    </row>
    <row r="267" ht="12.75">
      <c r="E267" s="55"/>
    </row>
    <row r="268" ht="12.75">
      <c r="E268" s="55"/>
    </row>
    <row r="269" ht="12.75">
      <c r="E269" s="55"/>
    </row>
    <row r="270" ht="12.75">
      <c r="E270" s="55"/>
    </row>
    <row r="271" ht="12.75">
      <c r="E271" s="55"/>
    </row>
    <row r="272" ht="12.75">
      <c r="E272" s="55"/>
    </row>
    <row r="273" ht="12.75">
      <c r="E273" s="55"/>
    </row>
    <row r="274" ht="12.75">
      <c r="E274" s="55"/>
    </row>
    <row r="275" ht="12.75">
      <c r="E275" s="55"/>
    </row>
    <row r="276" ht="12.75">
      <c r="E276" s="55"/>
    </row>
    <row r="277" ht="12.75">
      <c r="E277" s="55"/>
    </row>
    <row r="278" ht="12.75">
      <c r="E278" s="55"/>
    </row>
    <row r="279" ht="12.75">
      <c r="E279" s="55"/>
    </row>
    <row r="280" ht="12.75">
      <c r="E280" s="55"/>
    </row>
    <row r="281" ht="12.75">
      <c r="E281" s="55"/>
    </row>
    <row r="282" ht="12.75">
      <c r="E282" s="55"/>
    </row>
    <row r="283" ht="12.75">
      <c r="E283" s="55"/>
    </row>
    <row r="284" ht="12.75">
      <c r="E284" s="55"/>
    </row>
    <row r="285" ht="12.75">
      <c r="E285" s="55"/>
    </row>
    <row r="286" ht="12.75">
      <c r="E286" s="55"/>
    </row>
    <row r="287" ht="12.75">
      <c r="E287" s="55"/>
    </row>
    <row r="288" ht="12.75">
      <c r="E288" s="55"/>
    </row>
    <row r="289" ht="12.75">
      <c r="E289" s="55"/>
    </row>
    <row r="290" ht="12.75">
      <c r="E290" s="55"/>
    </row>
    <row r="291" ht="12.75">
      <c r="E291" s="55"/>
    </row>
    <row r="292" ht="12.75">
      <c r="E292" s="55"/>
    </row>
    <row r="293" ht="12.75">
      <c r="E293" s="55"/>
    </row>
    <row r="294" ht="12.75">
      <c r="E294" s="55"/>
    </row>
    <row r="295" ht="12.75">
      <c r="E295" s="55"/>
    </row>
    <row r="296" ht="12.75">
      <c r="E296" s="55"/>
    </row>
    <row r="297" ht="12.75">
      <c r="E297" s="55"/>
    </row>
    <row r="298" ht="12.75">
      <c r="E298" s="55"/>
    </row>
    <row r="299" ht="12.75">
      <c r="E299" s="55"/>
    </row>
    <row r="300" ht="12.75">
      <c r="E300" s="55"/>
    </row>
    <row r="301" ht="12.75">
      <c r="E301" s="55"/>
    </row>
    <row r="302" ht="12.75">
      <c r="E302" s="55"/>
    </row>
    <row r="303" ht="12.75">
      <c r="E303" s="55"/>
    </row>
    <row r="304" ht="12.75">
      <c r="E304" s="55"/>
    </row>
    <row r="305" ht="12.75">
      <c r="E305" s="55"/>
    </row>
    <row r="306" ht="12.75">
      <c r="E306" s="55"/>
    </row>
    <row r="307" ht="12.75">
      <c r="E307" s="55"/>
    </row>
    <row r="308" ht="12.75">
      <c r="E308" s="55"/>
    </row>
    <row r="309" ht="12.75">
      <c r="E309" s="55"/>
    </row>
    <row r="310" ht="12.75">
      <c r="E310" s="55"/>
    </row>
    <row r="311" ht="12.75">
      <c r="E311" s="55"/>
    </row>
    <row r="312" ht="12.75">
      <c r="E312" s="55"/>
    </row>
    <row r="313" ht="12.75">
      <c r="E313" s="55"/>
    </row>
    <row r="314" ht="12.75">
      <c r="E314" s="55"/>
    </row>
    <row r="315" ht="12.75">
      <c r="E315" s="55"/>
    </row>
    <row r="316" ht="12.75">
      <c r="E316" s="55"/>
    </row>
    <row r="317" ht="12.75">
      <c r="E317" s="55"/>
    </row>
    <row r="318" ht="12.75">
      <c r="E318" s="55"/>
    </row>
    <row r="319" ht="12.75">
      <c r="E319" s="55"/>
    </row>
    <row r="320" ht="12.75">
      <c r="E320" s="55"/>
    </row>
    <row r="321" ht="12.75">
      <c r="E321" s="55"/>
    </row>
    <row r="322" ht="12.75">
      <c r="E322" s="55"/>
    </row>
    <row r="323" ht="12.75">
      <c r="E323" s="55"/>
    </row>
    <row r="324" ht="12.75">
      <c r="E324" s="55"/>
    </row>
    <row r="325" ht="12.75">
      <c r="E325" s="55"/>
    </row>
    <row r="326" ht="12.75">
      <c r="E326" s="55"/>
    </row>
    <row r="327" ht="12.75">
      <c r="E327" s="55"/>
    </row>
    <row r="328" ht="12.75">
      <c r="E328" s="55"/>
    </row>
    <row r="329" ht="12.75">
      <c r="E329" s="55"/>
    </row>
    <row r="330" ht="12.75">
      <c r="E330" s="55"/>
    </row>
    <row r="331" ht="12.75">
      <c r="E331" s="55"/>
    </row>
    <row r="332" ht="12.75">
      <c r="E332" s="55"/>
    </row>
    <row r="333" ht="12.75">
      <c r="E333" s="55"/>
    </row>
    <row r="334" ht="12.75">
      <c r="E334" s="55"/>
    </row>
    <row r="335" ht="12.75">
      <c r="E335" s="55"/>
    </row>
    <row r="336" ht="12.75">
      <c r="E336" s="55"/>
    </row>
    <row r="337" ht="12.75">
      <c r="E337" s="55"/>
    </row>
    <row r="338" ht="12.75">
      <c r="E338" s="55"/>
    </row>
    <row r="339" ht="12.75">
      <c r="E339" s="55"/>
    </row>
    <row r="340" ht="12.75">
      <c r="E340" s="55"/>
    </row>
    <row r="341" ht="12.75">
      <c r="E341" s="55"/>
    </row>
    <row r="342" ht="12.75">
      <c r="E342" s="55"/>
    </row>
    <row r="343" ht="12.75">
      <c r="E343" s="55"/>
    </row>
    <row r="344" ht="12.75">
      <c r="E344" s="55"/>
    </row>
    <row r="345" ht="12.75">
      <c r="E345" s="55"/>
    </row>
    <row r="346" ht="12.75">
      <c r="E346" s="55"/>
    </row>
    <row r="347" ht="12.75">
      <c r="E347" s="55"/>
    </row>
    <row r="348" ht="12.75">
      <c r="E348" s="55"/>
    </row>
    <row r="349" ht="12.75">
      <c r="E349" s="55"/>
    </row>
    <row r="350" ht="12.75">
      <c r="E350" s="55"/>
    </row>
    <row r="351" ht="12.75">
      <c r="E351" s="55"/>
    </row>
    <row r="352" ht="12.75">
      <c r="E352" s="55"/>
    </row>
    <row r="353" ht="12.75">
      <c r="E353" s="55"/>
    </row>
    <row r="354" ht="12.75">
      <c r="E354" s="55"/>
    </row>
    <row r="355" ht="12.75">
      <c r="E355" s="55"/>
    </row>
    <row r="356" ht="12.75">
      <c r="E356" s="55"/>
    </row>
    <row r="357" ht="12.75">
      <c r="E357" s="55"/>
    </row>
    <row r="358" ht="12.75">
      <c r="E358" s="55"/>
    </row>
    <row r="359" ht="12.75">
      <c r="E359" s="55"/>
    </row>
    <row r="360" ht="12.75">
      <c r="E360" s="55"/>
    </row>
    <row r="361" ht="12.75">
      <c r="E361" s="55"/>
    </row>
    <row r="362" ht="12.75">
      <c r="E362" s="55"/>
    </row>
    <row r="363" ht="12.75">
      <c r="E363" s="55"/>
    </row>
    <row r="364" ht="12.75">
      <c r="E364" s="55"/>
    </row>
    <row r="365" ht="12.75">
      <c r="E365" s="55"/>
    </row>
    <row r="366" ht="12.75">
      <c r="E366" s="55"/>
    </row>
    <row r="367" ht="12.75">
      <c r="E367" s="55"/>
    </row>
    <row r="368" ht="12.75">
      <c r="E368" s="55"/>
    </row>
    <row r="369" ht="12.75">
      <c r="E369" s="55"/>
    </row>
    <row r="370" ht="12.75">
      <c r="E370" s="55"/>
    </row>
    <row r="371" ht="12.75">
      <c r="E371" s="55"/>
    </row>
    <row r="372" ht="12.75">
      <c r="E372" s="55"/>
    </row>
    <row r="373" ht="12.75">
      <c r="E373" s="55"/>
    </row>
    <row r="374" ht="12.75">
      <c r="E374" s="55"/>
    </row>
    <row r="375" ht="12.75">
      <c r="E375" s="55"/>
    </row>
    <row r="376" ht="12.75">
      <c r="E376" s="55"/>
    </row>
    <row r="377" ht="12.75">
      <c r="E377" s="55"/>
    </row>
    <row r="378" ht="12.75">
      <c r="E378" s="55"/>
    </row>
    <row r="379" ht="12.75">
      <c r="E379" s="55"/>
    </row>
    <row r="380" ht="12.75">
      <c r="E380" s="55"/>
    </row>
    <row r="381" ht="12.75">
      <c r="E381" s="55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H7" sqref="H7"/>
    </sheetView>
  </sheetViews>
  <sheetFormatPr defaultColWidth="9.140625" defaultRowHeight="12.75"/>
  <cols>
    <col min="1" max="1" width="12.8515625" style="4" customWidth="1"/>
    <col min="2" max="2" width="12.8515625" style="27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27" customWidth="1"/>
    <col min="7" max="7" width="12.8515625" style="4" customWidth="1"/>
    <col min="8" max="16384" width="11.421875" style="4" customWidth="1"/>
  </cols>
  <sheetData>
    <row r="1" spans="1:6" s="3" customFormat="1" ht="18">
      <c r="A1" s="3" t="s">
        <v>21</v>
      </c>
      <c r="B1" s="11"/>
      <c r="F1" s="11"/>
    </row>
    <row r="2" ht="12.75">
      <c r="A2" s="4" t="s">
        <v>22</v>
      </c>
    </row>
    <row r="4" spans="1:7" ht="15">
      <c r="A4" s="21"/>
      <c r="B4" s="37" t="s">
        <v>2</v>
      </c>
      <c r="C4" s="22" t="s">
        <v>3</v>
      </c>
      <c r="F4" s="28"/>
      <c r="G4" s="23"/>
    </row>
    <row r="5" spans="1:3" ht="19.5" customHeight="1">
      <c r="A5" s="22" t="s">
        <v>23</v>
      </c>
      <c r="B5" s="22">
        <f>SUM(C12:C102)</f>
        <v>41</v>
      </c>
      <c r="C5" s="22">
        <f>SUM(G12:G102)</f>
        <v>34.25</v>
      </c>
    </row>
    <row r="6" spans="1:7" ht="19.5" customHeight="1">
      <c r="A6" s="22" t="s">
        <v>24</v>
      </c>
      <c r="B6" s="36">
        <f>B5*7.67</f>
        <v>314.46999999999997</v>
      </c>
      <c r="C6" s="36">
        <f>C5*7.67</f>
        <v>262.6975</v>
      </c>
      <c r="F6" s="29"/>
      <c r="G6" s="24"/>
    </row>
    <row r="7" spans="1:7" ht="19.5" customHeight="1">
      <c r="A7" s="22" t="s">
        <v>25</v>
      </c>
      <c r="B7" s="56">
        <f>B6-(B6+C6)/2</f>
        <v>25.88624999999996</v>
      </c>
      <c r="C7" s="56">
        <f>B7*-1</f>
        <v>-25.88624999999996</v>
      </c>
      <c r="F7" s="29"/>
      <c r="G7" s="24"/>
    </row>
    <row r="8" spans="1:7" ht="15">
      <c r="A8" s="35"/>
      <c r="B8" s="35"/>
      <c r="C8" s="35"/>
      <c r="F8" s="29"/>
      <c r="G8" s="24"/>
    </row>
    <row r="9" spans="6:7" ht="12.75">
      <c r="F9" s="30"/>
      <c r="G9" s="25"/>
    </row>
    <row r="10" spans="1:5" ht="18">
      <c r="A10" s="3" t="s">
        <v>2</v>
      </c>
      <c r="E10" s="3" t="s">
        <v>3</v>
      </c>
    </row>
    <row r="11" spans="1:7" ht="15">
      <c r="A11" s="26" t="s">
        <v>26</v>
      </c>
      <c r="B11" s="31" t="s">
        <v>15</v>
      </c>
      <c r="C11" s="26" t="s">
        <v>23</v>
      </c>
      <c r="E11" s="26" t="s">
        <v>26</v>
      </c>
      <c r="F11" s="31" t="s">
        <v>15</v>
      </c>
      <c r="G11" s="26" t="s">
        <v>23</v>
      </c>
    </row>
    <row r="12" spans="1:7" ht="12.75">
      <c r="A12" s="4" t="s">
        <v>126</v>
      </c>
      <c r="B12" s="27" t="s">
        <v>127</v>
      </c>
      <c r="C12" s="4">
        <v>41</v>
      </c>
      <c r="E12" s="4">
        <v>2001</v>
      </c>
      <c r="F12" s="27" t="s">
        <v>128</v>
      </c>
      <c r="G12" s="4">
        <v>34.25</v>
      </c>
    </row>
    <row r="28" ht="12.75">
      <c r="C28" s="52"/>
    </row>
    <row r="29" ht="12.75">
      <c r="C29" s="52"/>
    </row>
    <row r="30" ht="12.75">
      <c r="C30" s="52"/>
    </row>
    <row r="31" ht="12.75">
      <c r="C31" s="52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3">
      <selection activeCell="C30" sqref="C30"/>
    </sheetView>
  </sheetViews>
  <sheetFormatPr defaultColWidth="9.140625" defaultRowHeight="12.75"/>
  <cols>
    <col min="1" max="1" width="12.7109375" style="0" customWidth="1"/>
    <col min="2" max="2" width="11.57421875" style="0" customWidth="1"/>
    <col min="3" max="3" width="11.57421875" style="18" customWidth="1"/>
    <col min="4" max="4" width="16.8515625" style="18" customWidth="1"/>
    <col min="5" max="5" width="8.421875" style="18" customWidth="1"/>
    <col min="6" max="16384" width="11.421875" style="0" customWidth="1"/>
  </cols>
  <sheetData>
    <row r="1" ht="18">
      <c r="A1" s="2" t="s">
        <v>27</v>
      </c>
    </row>
    <row r="2" ht="18">
      <c r="A2" s="2"/>
    </row>
    <row r="3" spans="1:3" ht="18.75" customHeight="1">
      <c r="A3" s="42"/>
      <c r="B3" s="41" t="s">
        <v>2</v>
      </c>
      <c r="C3" s="41" t="s">
        <v>3</v>
      </c>
    </row>
    <row r="4" spans="1:5" ht="18.75" customHeight="1">
      <c r="A4" s="38" t="s">
        <v>28</v>
      </c>
      <c r="B4" s="39">
        <f>SUM(F10:F24)</f>
        <v>110</v>
      </c>
      <c r="C4" s="39">
        <f>SUM(G10:G24)</f>
        <v>107</v>
      </c>
      <c r="E4"/>
    </row>
    <row r="5" spans="1:5" ht="18.75" customHeight="1">
      <c r="A5" s="38" t="s">
        <v>24</v>
      </c>
      <c r="B5" s="40">
        <f>B4*7.67</f>
        <v>843.7</v>
      </c>
      <c r="C5" s="40">
        <f>C4*7.67</f>
        <v>820.6899999999999</v>
      </c>
      <c r="E5"/>
    </row>
    <row r="6" spans="1:5" ht="18.75" customHeight="1">
      <c r="A6" s="38" t="s">
        <v>25</v>
      </c>
      <c r="B6" s="64">
        <f>(B5+C5)/2-B5</f>
        <v>-11.50500000000011</v>
      </c>
      <c r="C6" s="64">
        <f>B6*-1</f>
        <v>11.50500000000011</v>
      </c>
      <c r="E6"/>
    </row>
    <row r="7" spans="3:5" ht="12.75">
      <c r="C7"/>
      <c r="D7"/>
      <c r="E7"/>
    </row>
    <row r="9" spans="1:7" s="1" customFormat="1" ht="15">
      <c r="A9" s="5" t="s">
        <v>29</v>
      </c>
      <c r="B9" s="5" t="s">
        <v>30</v>
      </c>
      <c r="C9" s="5" t="s">
        <v>28</v>
      </c>
      <c r="D9" s="5" t="s">
        <v>31</v>
      </c>
      <c r="E9" s="5" t="s">
        <v>32</v>
      </c>
      <c r="F9" s="5" t="s">
        <v>33</v>
      </c>
      <c r="G9" s="5" t="s">
        <v>34</v>
      </c>
    </row>
    <row r="10" spans="1:7" ht="12.75">
      <c r="A10" s="17">
        <v>36892</v>
      </c>
      <c r="B10" s="17">
        <v>36913</v>
      </c>
      <c r="C10" s="18">
        <f>B10-A10</f>
        <v>21</v>
      </c>
      <c r="D10" s="18" t="s">
        <v>3</v>
      </c>
      <c r="E10" s="18" t="s">
        <v>34</v>
      </c>
      <c r="F10">
        <f>IF(E10="J",C10,"")</f>
      </c>
      <c r="G10">
        <f>IF(E10="G",C10,"")</f>
        <v>21</v>
      </c>
    </row>
    <row r="11" spans="1:7" ht="12.75">
      <c r="A11" s="17">
        <v>36960</v>
      </c>
      <c r="B11" s="17">
        <v>36974</v>
      </c>
      <c r="C11" s="18">
        <f aca="true" t="shared" si="0" ref="C11:C19">B11-A11</f>
        <v>14</v>
      </c>
      <c r="D11" s="18" t="s">
        <v>61</v>
      </c>
      <c r="E11" s="18" t="s">
        <v>34</v>
      </c>
      <c r="F11">
        <f aca="true" t="shared" si="1" ref="F11:F19">IF(E11="J",C11,"")</f>
      </c>
      <c r="G11">
        <f aca="true" t="shared" si="2" ref="G11:G19">IF(E11="G",C11,"")</f>
        <v>14</v>
      </c>
    </row>
    <row r="12" spans="1:7" ht="12.75">
      <c r="A12" s="17">
        <v>36960</v>
      </c>
      <c r="B12" s="17">
        <v>36974</v>
      </c>
      <c r="C12" s="18">
        <f>B12-A12</f>
        <v>14</v>
      </c>
      <c r="D12" s="18" t="s">
        <v>62</v>
      </c>
      <c r="E12" s="18" t="s">
        <v>34</v>
      </c>
      <c r="F12">
        <f>IF(E12="J",C12,"")</f>
      </c>
      <c r="G12">
        <f>IF(E12="G",C12,"")</f>
        <v>14</v>
      </c>
    </row>
    <row r="13" spans="1:7" ht="12.75">
      <c r="A13" s="17">
        <v>37042</v>
      </c>
      <c r="B13" s="17">
        <v>37063</v>
      </c>
      <c r="C13" s="18">
        <f t="shared" si="0"/>
        <v>21</v>
      </c>
      <c r="D13" s="18" t="s">
        <v>3</v>
      </c>
      <c r="E13" s="18" t="s">
        <v>34</v>
      </c>
      <c r="F13">
        <f t="shared" si="1"/>
      </c>
      <c r="G13">
        <f t="shared" si="2"/>
        <v>21</v>
      </c>
    </row>
    <row r="14" spans="1:7" ht="12.75">
      <c r="A14" s="17">
        <v>37076</v>
      </c>
      <c r="B14" s="17">
        <v>37104</v>
      </c>
      <c r="C14" s="18">
        <f t="shared" si="0"/>
        <v>28</v>
      </c>
      <c r="D14" s="18" t="s">
        <v>2</v>
      </c>
      <c r="E14" s="18" t="s">
        <v>33</v>
      </c>
      <c r="F14">
        <f t="shared" si="1"/>
        <v>28</v>
      </c>
      <c r="G14">
        <f t="shared" si="2"/>
      </c>
    </row>
    <row r="15" spans="1:7" ht="12.75">
      <c r="A15" s="17">
        <v>37076</v>
      </c>
      <c r="B15" s="17">
        <v>37104</v>
      </c>
      <c r="C15" s="18">
        <f t="shared" si="0"/>
        <v>28</v>
      </c>
      <c r="D15" s="18" t="s">
        <v>63</v>
      </c>
      <c r="E15" s="18" t="s">
        <v>33</v>
      </c>
      <c r="F15">
        <f t="shared" si="1"/>
        <v>28</v>
      </c>
      <c r="G15">
        <f t="shared" si="2"/>
      </c>
    </row>
    <row r="16" spans="1:7" ht="12.75">
      <c r="A16" s="17">
        <v>37187</v>
      </c>
      <c r="B16" s="17">
        <v>37198</v>
      </c>
      <c r="C16" s="18">
        <f t="shared" si="0"/>
        <v>11</v>
      </c>
      <c r="D16" s="18" t="s">
        <v>2</v>
      </c>
      <c r="E16" s="18" t="s">
        <v>33</v>
      </c>
      <c r="F16">
        <f t="shared" si="1"/>
        <v>11</v>
      </c>
      <c r="G16">
        <f t="shared" si="2"/>
      </c>
    </row>
    <row r="17" spans="1:7" ht="12.75">
      <c r="A17" s="17">
        <v>37187</v>
      </c>
      <c r="B17" s="17">
        <v>37198</v>
      </c>
      <c r="C17" s="18">
        <f t="shared" si="0"/>
        <v>11</v>
      </c>
      <c r="D17" s="18" t="s">
        <v>35</v>
      </c>
      <c r="E17" s="18" t="s">
        <v>33</v>
      </c>
      <c r="F17">
        <f t="shared" si="1"/>
        <v>11</v>
      </c>
      <c r="G17">
        <f t="shared" si="2"/>
      </c>
    </row>
    <row r="18" spans="1:7" ht="12.75">
      <c r="A18" s="17">
        <v>37209</v>
      </c>
      <c r="B18" s="17">
        <v>37223</v>
      </c>
      <c r="C18" s="18">
        <f t="shared" si="0"/>
        <v>14</v>
      </c>
      <c r="D18" s="18" t="s">
        <v>64</v>
      </c>
      <c r="E18" s="18" t="s">
        <v>34</v>
      </c>
      <c r="F18">
        <f t="shared" si="1"/>
      </c>
      <c r="G18">
        <f t="shared" si="2"/>
        <v>14</v>
      </c>
    </row>
    <row r="19" spans="1:7" ht="12.75">
      <c r="A19" s="17">
        <v>37209</v>
      </c>
      <c r="B19" s="17">
        <v>37223</v>
      </c>
      <c r="C19" s="18">
        <f t="shared" si="0"/>
        <v>14</v>
      </c>
      <c r="D19" s="18" t="s">
        <v>3</v>
      </c>
      <c r="E19" s="18" t="s">
        <v>34</v>
      </c>
      <c r="F19">
        <f t="shared" si="1"/>
      </c>
      <c r="G19">
        <f t="shared" si="2"/>
        <v>14</v>
      </c>
    </row>
    <row r="20" spans="1:7" ht="12.75">
      <c r="A20" s="17">
        <v>37223</v>
      </c>
      <c r="B20" s="17">
        <v>37232</v>
      </c>
      <c r="C20" s="18">
        <f>B20-A20</f>
        <v>9</v>
      </c>
      <c r="D20" s="18" t="s">
        <v>3</v>
      </c>
      <c r="E20" s="18" t="s">
        <v>34</v>
      </c>
      <c r="F20">
        <f>IF(E20="J",C20,"")</f>
      </c>
      <c r="G20">
        <f>IF(E20="G",C20,"")</f>
        <v>9</v>
      </c>
    </row>
    <row r="21" spans="1:7" ht="12.75">
      <c r="A21" s="17">
        <v>37241</v>
      </c>
      <c r="B21" s="17">
        <v>37255</v>
      </c>
      <c r="C21" s="18">
        <f>B21-A21</f>
        <v>14</v>
      </c>
      <c r="D21" s="18" t="s">
        <v>2</v>
      </c>
      <c r="E21" s="18" t="s">
        <v>33</v>
      </c>
      <c r="F21">
        <f>IF(E21="J",C21,"")</f>
        <v>14</v>
      </c>
      <c r="G21">
        <f>IF(E21="G",C21,"")</f>
      </c>
    </row>
    <row r="22" spans="1:7" ht="12.75">
      <c r="A22" s="17">
        <v>37241</v>
      </c>
      <c r="B22" s="17">
        <v>37255</v>
      </c>
      <c r="C22" s="18">
        <f>B22-A22</f>
        <v>14</v>
      </c>
      <c r="D22" s="18" t="s">
        <v>63</v>
      </c>
      <c r="E22" s="18" t="s">
        <v>33</v>
      </c>
      <c r="F22">
        <f>IF(E22="J",C22,"")</f>
        <v>14</v>
      </c>
      <c r="G22">
        <f>IF(E22="G",C22,"")</f>
      </c>
    </row>
    <row r="23" spans="1:8" ht="12.75">
      <c r="A23" s="17">
        <v>37076</v>
      </c>
      <c r="B23" s="17">
        <v>37078</v>
      </c>
      <c r="C23" s="18">
        <f>B23-A23</f>
        <v>2</v>
      </c>
      <c r="D23" s="18" t="s">
        <v>129</v>
      </c>
      <c r="E23" s="18" t="s">
        <v>33</v>
      </c>
      <c r="F23">
        <f>IF(E23="J",C23,"")</f>
        <v>2</v>
      </c>
      <c r="G23">
        <f>IF(E23="G",C23,"")</f>
      </c>
      <c r="H23" t="s">
        <v>130</v>
      </c>
    </row>
    <row r="24" spans="1:8" ht="12.75">
      <c r="A24" s="17">
        <v>37076</v>
      </c>
      <c r="B24" s="17">
        <v>37078</v>
      </c>
      <c r="C24" s="18">
        <f>B24-A24</f>
        <v>2</v>
      </c>
      <c r="D24" s="18" t="s">
        <v>129</v>
      </c>
      <c r="E24" s="18" t="s">
        <v>33</v>
      </c>
      <c r="F24">
        <f>IF(E24="J",C24,"")</f>
        <v>2</v>
      </c>
      <c r="G24">
        <f>IF(E24="G",C24,"")</f>
      </c>
      <c r="H24" t="s">
        <v>130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" sqref="B1:B2"/>
    </sheetView>
  </sheetViews>
  <sheetFormatPr defaultColWidth="9.140625" defaultRowHeight="12.75"/>
  <cols>
    <col min="1" max="1" width="48.57421875" style="60" customWidth="1"/>
    <col min="2" max="2" width="27.8515625" style="61" customWidth="1"/>
    <col min="3" max="16384" width="11.421875" style="60" customWidth="1"/>
  </cols>
  <sheetData>
    <row r="1" spans="1:2" ht="23.25">
      <c r="A1" s="60" t="s">
        <v>45</v>
      </c>
      <c r="B1" s="63" t="s">
        <v>36</v>
      </c>
    </row>
    <row r="2" ht="23.25">
      <c r="B2" s="63" t="s">
        <v>38</v>
      </c>
    </row>
    <row r="3" spans="1:2" ht="23.25">
      <c r="A3" s="60" t="s">
        <v>39</v>
      </c>
      <c r="B3" s="61">
        <v>5095</v>
      </c>
    </row>
    <row r="4" spans="1:2" ht="23.25">
      <c r="A4" s="60" t="s">
        <v>39</v>
      </c>
      <c r="B4" s="61">
        <v>5095</v>
      </c>
    </row>
    <row r="5" spans="1:2" ht="23.25">
      <c r="A5" s="60" t="s">
        <v>40</v>
      </c>
      <c r="B5" s="61">
        <v>3055</v>
      </c>
    </row>
    <row r="6" spans="1:2" ht="23.25">
      <c r="A6" s="60" t="s">
        <v>41</v>
      </c>
      <c r="B6" s="61">
        <v>890</v>
      </c>
    </row>
    <row r="7" spans="1:2" ht="23.25">
      <c r="A7" s="60" t="s">
        <v>42</v>
      </c>
      <c r="B7" s="61">
        <v>1500</v>
      </c>
    </row>
    <row r="8" spans="1:2" ht="23.25">
      <c r="A8" s="60" t="s">
        <v>37</v>
      </c>
      <c r="B8" s="61">
        <v>4995</v>
      </c>
    </row>
    <row r="9" spans="1:2" ht="23.25">
      <c r="A9" s="60" t="s">
        <v>41</v>
      </c>
      <c r="B9" s="61">
        <v>1150</v>
      </c>
    </row>
    <row r="10" spans="1:2" ht="23.25">
      <c r="A10" s="60" t="s">
        <v>43</v>
      </c>
      <c r="B10" s="61">
        <v>869</v>
      </c>
    </row>
    <row r="11" spans="1:2" ht="23.25">
      <c r="A11" s="60" t="s">
        <v>44</v>
      </c>
      <c r="B11" s="62">
        <v>3670</v>
      </c>
    </row>
    <row r="12" ht="23.25">
      <c r="B12" s="62">
        <f>SUM(B3:B11)</f>
        <v>26319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9.140625" defaultRowHeight="12.75"/>
  <cols>
    <col min="1" max="1" width="24.7109375" style="0" customWidth="1"/>
    <col min="2" max="16384" width="11.421875" style="0" customWidth="1"/>
  </cols>
  <sheetData>
    <row r="1" ht="12.75">
      <c r="A1" t="s">
        <v>65</v>
      </c>
    </row>
    <row r="2" ht="12.75">
      <c r="B2" s="18" t="s">
        <v>68</v>
      </c>
    </row>
    <row r="3" ht="12.75">
      <c r="A3" t="s">
        <v>66</v>
      </c>
    </row>
    <row r="4" spans="1:2" ht="12.75">
      <c r="A4" t="s">
        <v>67</v>
      </c>
      <c r="B4">
        <v>40.84</v>
      </c>
    </row>
    <row r="5" spans="1:2" ht="12.75">
      <c r="A5" t="s">
        <v>69</v>
      </c>
      <c r="B5">
        <v>6.95</v>
      </c>
    </row>
    <row r="6" spans="1:2" ht="12.75">
      <c r="A6" t="s">
        <v>70</v>
      </c>
      <c r="B6">
        <v>10.73</v>
      </c>
    </row>
    <row r="7" spans="1:2" ht="12.75">
      <c r="A7" t="s">
        <v>71</v>
      </c>
      <c r="B7">
        <v>7.66</v>
      </c>
    </row>
    <row r="9" ht="12.75">
      <c r="A9" t="s">
        <v>87</v>
      </c>
    </row>
    <row r="10" spans="1:2" ht="12.75">
      <c r="A10" t="s">
        <v>88</v>
      </c>
      <c r="B10">
        <v>78.09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Gerrit</cp:lastModifiedBy>
  <cp:lastPrinted>2002-12-22T18:04:30Z</cp:lastPrinted>
  <dcterms:created xsi:type="dcterms:W3CDTF">2002-01-02T20:44:15Z</dcterms:created>
  <dcterms:modified xsi:type="dcterms:W3CDTF">2005-06-23T17:46:00Z</dcterms:modified>
  <cp:category/>
  <cp:version/>
  <cp:contentType/>
  <cp:contentStatus/>
</cp:coreProperties>
</file>