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0305" windowWidth="12120" windowHeight="7785" activeTab="0"/>
  </bookViews>
  <sheets>
    <sheet name="Gesamt" sheetId="1" r:id="rId1"/>
    <sheet name="Geld" sheetId="2" r:id="rId2"/>
    <sheet name="Arbeitszeiten" sheetId="3" r:id="rId3"/>
    <sheet name="Nutzung" sheetId="4" r:id="rId4"/>
    <sheet name="Herbstreise" sheetId="5" r:id="rId5"/>
    <sheet name="2" sheetId="6" r:id="rId6"/>
  </sheets>
  <definedNames/>
  <calcPr fullCalcOnLoad="1"/>
</workbook>
</file>

<file path=xl/sharedStrings.xml><?xml version="1.0" encoding="utf-8"?>
<sst xmlns="http://schemas.openxmlformats.org/spreadsheetml/2006/main" count="232" uniqueCount="143">
  <si>
    <t>Jens</t>
  </si>
  <si>
    <t>Gerrit</t>
  </si>
  <si>
    <t>Übertrag:</t>
  </si>
  <si>
    <t>Geld:</t>
  </si>
  <si>
    <t>Arbeitszeiten:</t>
  </si>
  <si>
    <t>Nutzung:</t>
  </si>
  <si>
    <t>Gesamtsaldo:</t>
  </si>
  <si>
    <t>Abrechnung Taganana</t>
  </si>
  <si>
    <t>Gesamtkontrolle:</t>
  </si>
  <si>
    <t xml:space="preserve">Jens </t>
  </si>
  <si>
    <t>Summen:</t>
  </si>
  <si>
    <t>Zuteilung der Ausgaben:</t>
  </si>
  <si>
    <t xml:space="preserve">Datum </t>
  </si>
  <si>
    <t>Beleg</t>
  </si>
  <si>
    <t>Text</t>
  </si>
  <si>
    <t>Betrag in Euro</t>
  </si>
  <si>
    <t>Haus</t>
  </si>
  <si>
    <t>Kontrolle</t>
  </si>
  <si>
    <t>Stunden</t>
  </si>
  <si>
    <t>Betrag</t>
  </si>
  <si>
    <t>Ausgleich</t>
  </si>
  <si>
    <t>Zeitraum</t>
  </si>
  <si>
    <t>Gästeliste (einschließlich Jens und Gerrit)</t>
  </si>
  <si>
    <t>Nächte</t>
  </si>
  <si>
    <t>von</t>
  </si>
  <si>
    <t>bis</t>
  </si>
  <si>
    <t>Name</t>
  </si>
  <si>
    <t>J/G</t>
  </si>
  <si>
    <t>J</t>
  </si>
  <si>
    <t>G</t>
  </si>
  <si>
    <t>€</t>
  </si>
  <si>
    <t>Telefonica</t>
  </si>
  <si>
    <t>w1</t>
  </si>
  <si>
    <t>emmasa</t>
  </si>
  <si>
    <t>w2</t>
  </si>
  <si>
    <t>w3</t>
  </si>
  <si>
    <t>w4</t>
  </si>
  <si>
    <t>22.4.</t>
  </si>
  <si>
    <t>13.8.</t>
  </si>
  <si>
    <t>28.10</t>
  </si>
  <si>
    <t>7.2.</t>
  </si>
  <si>
    <t>t1</t>
  </si>
  <si>
    <t>7.4.</t>
  </si>
  <si>
    <t>t2</t>
  </si>
  <si>
    <t>t3</t>
  </si>
  <si>
    <t>t4</t>
  </si>
  <si>
    <t>t5</t>
  </si>
  <si>
    <t>t6</t>
  </si>
  <si>
    <t>7.6.</t>
  </si>
  <si>
    <t>7.8.</t>
  </si>
  <si>
    <t>7.10</t>
  </si>
  <si>
    <t>7.12</t>
  </si>
  <si>
    <t>14.1.</t>
  </si>
  <si>
    <t>r1</t>
  </si>
  <si>
    <t>retrevision</t>
  </si>
  <si>
    <t>r2</t>
  </si>
  <si>
    <t>r3</t>
  </si>
  <si>
    <t>r4</t>
  </si>
  <si>
    <t>1.2.</t>
  </si>
  <si>
    <t>1.5.</t>
  </si>
  <si>
    <t>1.6.</t>
  </si>
  <si>
    <t>13.2.</t>
  </si>
  <si>
    <t>s1</t>
  </si>
  <si>
    <t>unelco</t>
  </si>
  <si>
    <t>endesa Strom, lt. Kontoauszug</t>
  </si>
  <si>
    <t>18.6.</t>
  </si>
  <si>
    <t>8.7.</t>
  </si>
  <si>
    <t>13.10</t>
  </si>
  <si>
    <t>12.12.</t>
  </si>
  <si>
    <t>4.5.</t>
  </si>
  <si>
    <t>Ofen und Zubehör + Maurer</t>
  </si>
  <si>
    <t>Kissenbezüge</t>
  </si>
  <si>
    <t>27.3.</t>
  </si>
  <si>
    <t>9.12.</t>
  </si>
  <si>
    <t>Klopapiereimer, Kanne</t>
  </si>
  <si>
    <t>31.12.</t>
  </si>
  <si>
    <t>Erundina 2002</t>
  </si>
  <si>
    <t>a1</t>
  </si>
  <si>
    <t>25.1.</t>
  </si>
  <si>
    <t>8.2.</t>
  </si>
  <si>
    <t>Pers.</t>
  </si>
  <si>
    <t>13.4.</t>
  </si>
  <si>
    <t>11.5.</t>
  </si>
  <si>
    <t>Steffen Huber und Fr., nicht alle Tage</t>
  </si>
  <si>
    <t>2.5.</t>
  </si>
  <si>
    <t>Jan Ludwig</t>
  </si>
  <si>
    <t>6.11.</t>
  </si>
  <si>
    <t>27.11.</t>
  </si>
  <si>
    <t>Dieter und Margeret</t>
  </si>
  <si>
    <t xml:space="preserve">Abrechnung </t>
  </si>
  <si>
    <t>Alle</t>
  </si>
  <si>
    <t>Manno</t>
  </si>
  <si>
    <t xml:space="preserve">Gerrit </t>
  </si>
  <si>
    <t>Torsten</t>
  </si>
  <si>
    <t>Georg</t>
  </si>
  <si>
    <t>Stefan</t>
  </si>
  <si>
    <t>Johannes</t>
  </si>
  <si>
    <t>Yves</t>
  </si>
  <si>
    <t>Schlüssel:</t>
  </si>
  <si>
    <t>Tagessatz:</t>
  </si>
  <si>
    <t>Summe:</t>
  </si>
  <si>
    <t>Verteilung:</t>
  </si>
  <si>
    <t>gesamt:</t>
  </si>
  <si>
    <t>Beleg Nr.</t>
  </si>
  <si>
    <t>Gerrit aus Deutschland</t>
  </si>
  <si>
    <t>Einkauf Carrefour</t>
  </si>
  <si>
    <t>Zahlung Yves</t>
  </si>
  <si>
    <t>Auslagen Yves</t>
  </si>
  <si>
    <t>Benzin bis 7.12.</t>
  </si>
  <si>
    <t>Auslagen Gerrit</t>
  </si>
  <si>
    <t>Auslagen Torsten</t>
  </si>
  <si>
    <t>Bus Johannes</t>
  </si>
  <si>
    <t>Auslagen Johannes</t>
  </si>
  <si>
    <t>Benzin bis 10.12.</t>
  </si>
  <si>
    <t>Auslagen Manno</t>
  </si>
  <si>
    <t>Auslagen Stefan</t>
  </si>
  <si>
    <t>Essen</t>
  </si>
  <si>
    <t>Mietwagen</t>
  </si>
  <si>
    <t>Haus je Tag 8 bzw. 5 €</t>
  </si>
  <si>
    <t>Busfahrt Georg v. Flughafen</t>
  </si>
  <si>
    <t xml:space="preserve">Auslagen Georg </t>
  </si>
  <si>
    <t>von Georg an Gerrit</t>
  </si>
  <si>
    <t>Benzin bis 14.12.</t>
  </si>
  <si>
    <t>Mietwagen Jens</t>
  </si>
  <si>
    <t>Benzin bis 21.12.</t>
  </si>
  <si>
    <t>30.11.</t>
  </si>
  <si>
    <t>17.12.</t>
  </si>
  <si>
    <t>sie Blatt "Herbstreise"</t>
  </si>
  <si>
    <t>Jens siehe Blatt "Herbstreise"</t>
  </si>
  <si>
    <t>21.12.</t>
  </si>
  <si>
    <t>22.12.</t>
  </si>
  <si>
    <t>Wenche</t>
  </si>
  <si>
    <t>6.1.</t>
  </si>
  <si>
    <t>Jens und Wenche</t>
  </si>
  <si>
    <t>Nutzung Hütte in Norwegen durch Jens</t>
  </si>
  <si>
    <t>Telefonaufteilung</t>
  </si>
  <si>
    <t>Gesamtübersicht Abrechnung Taganana 2002</t>
  </si>
  <si>
    <t>Geld</t>
  </si>
  <si>
    <t>Arbeitszeiten</t>
  </si>
  <si>
    <t>Stundensatz:</t>
  </si>
  <si>
    <t>emmasa Wasser lt. Kontoauszug</t>
  </si>
  <si>
    <t>30.12.</t>
  </si>
  <si>
    <t>emmasa lt. Kontoauszug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</si>
</sst>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;[Red]\-#,##0.00"/>
    <numFmt numFmtId="173" formatCode="0.0"/>
    <numFmt numFmtId="174" formatCode="#,##0.0"/>
    <numFmt numFmtId="175" formatCode="_-* #,##0.0\ &quot;DM&quot;_-;\-* #,##0.0\ &quot;DM&quot;_-;_-* &quot;-&quot;??\ &quot;DM&quot;_-;_-@_-"/>
    <numFmt numFmtId="176" formatCode="_-* #,##0\ &quot;DM&quot;_-;\-* #,##0\ &quot;DM&quot;_-;_-* &quot;-&quot;??\ &quot;DM&quot;_-;_-@_-"/>
    <numFmt numFmtId="177" formatCode="_-* #,##0.000\ _D_M_-;\-* #,##0.000\ _D_M_-;_-* &quot;-&quot;??\ _D_M_-;_-@_-"/>
    <numFmt numFmtId="178" formatCode="_-* #,##0.0\ _D_M_-;\-* #,##0.0\ _D_M_-;_-* &quot;-&quot;??\ _D_M_-;_-@_-"/>
    <numFmt numFmtId="179" formatCode="_-* #,##0\ _D_M_-;\-* #,##0\ _D_M_-;_-* &quot;-&quot;??\ _D_M_-;_-@_-"/>
    <numFmt numFmtId="180" formatCode="#,##0.00;\-#,##0.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4"/>
      <name val="MS Sans Serif"/>
      <family val="0"/>
    </font>
    <font>
      <b/>
      <sz val="24"/>
      <name val="MS Sans Serif"/>
      <family val="2"/>
    </font>
    <font>
      <b/>
      <sz val="12"/>
      <name val="MS Sans Serif"/>
      <family val="0"/>
    </font>
    <font>
      <sz val="13.5"/>
      <name val="MS Sans Serif"/>
      <family val="0"/>
    </font>
    <font>
      <b/>
      <sz val="10"/>
      <name val="MS Sans Serif"/>
      <family val="2"/>
    </font>
    <font>
      <b/>
      <sz val="13.5"/>
      <name val="MS Sans Serif"/>
      <family val="0"/>
    </font>
    <font>
      <sz val="20"/>
      <name val="Arial"/>
      <family val="2"/>
    </font>
    <font>
      <sz val="16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/>
    </xf>
    <xf numFmtId="172" fontId="5" fillId="0" borderId="1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2" fontId="5" fillId="0" borderId="2" xfId="0" applyNumberFormat="1" applyFont="1" applyBorder="1" applyAlignment="1">
      <alignment/>
    </xf>
    <xf numFmtId="2" fontId="5" fillId="0" borderId="2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5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72" fontId="7" fillId="0" borderId="0" xfId="0" applyNumberFormat="1" applyFont="1" applyAlignment="1">
      <alignment/>
    </xf>
    <xf numFmtId="2" fontId="4" fillId="0" borderId="2" xfId="0" applyNumberFormat="1" applyFont="1" applyBorder="1" applyAlignment="1">
      <alignment/>
    </xf>
    <xf numFmtId="172" fontId="4" fillId="0" borderId="2" xfId="0" applyNumberFormat="1" applyFont="1" applyBorder="1" applyAlignment="1">
      <alignment/>
    </xf>
    <xf numFmtId="172" fontId="5" fillId="0" borderId="2" xfId="0" applyNumberFormat="1" applyFont="1" applyBorder="1" applyAlignment="1">
      <alignment horizontal="center" vertical="center" wrapText="1"/>
    </xf>
    <xf numFmtId="172" fontId="6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173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5" fillId="2" borderId="2" xfId="0" applyNumberFormat="1" applyFont="1" applyFill="1" applyBorder="1" applyAlignment="1">
      <alignment horizontal="center"/>
    </xf>
    <xf numFmtId="172" fontId="6" fillId="2" borderId="2" xfId="0" applyNumberFormat="1" applyFont="1" applyFill="1" applyBorder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 wrapText="1"/>
    </xf>
    <xf numFmtId="0" fontId="11" fillId="0" borderId="1" xfId="0" applyFont="1" applyBorder="1" applyAlignment="1" applyProtection="1">
      <alignment horizontal="center" wrapText="1"/>
      <protection locked="0"/>
    </xf>
    <xf numFmtId="180" fontId="11" fillId="0" borderId="1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wrapText="1"/>
      <protection/>
    </xf>
    <xf numFmtId="0" fontId="12" fillId="0" borderId="0" xfId="0" applyFont="1" applyAlignment="1">
      <alignment horizontal="right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 horizontal="center"/>
    </xf>
    <xf numFmtId="180" fontId="13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0" fillId="0" borderId="0" xfId="0" applyAlignment="1" applyProtection="1">
      <alignment horizontal="right"/>
      <protection/>
    </xf>
    <xf numFmtId="2" fontId="0" fillId="0" borderId="0" xfId="0" applyNumberFormat="1" applyAlignment="1">
      <alignment horizontal="center"/>
    </xf>
    <xf numFmtId="4" fontId="13" fillId="0" borderId="0" xfId="0" applyNumberFormat="1" applyFont="1" applyAlignment="1">
      <alignment/>
    </xf>
    <xf numFmtId="4" fontId="13" fillId="0" borderId="3" xfId="0" applyNumberFormat="1" applyFont="1" applyBorder="1" applyAlignment="1">
      <alignment/>
    </xf>
    <xf numFmtId="0" fontId="11" fillId="0" borderId="1" xfId="0" applyFont="1" applyBorder="1" applyAlignment="1" applyProtection="1">
      <alignment horizontal="center" wrapText="1"/>
      <protection/>
    </xf>
    <xf numFmtId="0" fontId="11" fillId="0" borderId="1" xfId="0" applyFont="1" applyBorder="1" applyAlignment="1" applyProtection="1">
      <alignment horizontal="left" wrapText="1"/>
      <protection/>
    </xf>
    <xf numFmtId="1" fontId="11" fillId="0" borderId="1" xfId="0" applyNumberFormat="1" applyFont="1" applyBorder="1" applyAlignment="1" applyProtection="1">
      <alignment horizontal="center" wrapText="1"/>
      <protection/>
    </xf>
    <xf numFmtId="180" fontId="11" fillId="0" borderId="1" xfId="0" applyNumberFormat="1" applyFont="1" applyBorder="1" applyAlignment="1" applyProtection="1">
      <alignment horizontal="center" wrapText="1"/>
      <protection/>
    </xf>
    <xf numFmtId="180" fontId="0" fillId="0" borderId="0" xfId="0" applyNumberFormat="1" applyAlignment="1" applyProtection="1">
      <alignment horizontal="center"/>
      <protection/>
    </xf>
    <xf numFmtId="18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center"/>
      <protection locked="0"/>
    </xf>
    <xf numFmtId="180" fontId="0" fillId="0" borderId="0" xfId="0" applyNumberFormat="1" applyAlignment="1" applyProtection="1">
      <alignment/>
      <protection locked="0"/>
    </xf>
    <xf numFmtId="180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4" fillId="0" borderId="0" xfId="0" applyFont="1" applyAlignment="1" applyProtection="1">
      <alignment horizontal="left"/>
      <protection/>
    </xf>
    <xf numFmtId="1" fontId="14" fillId="0" borderId="0" xfId="0" applyNumberFormat="1" applyFont="1" applyAlignment="1" applyProtection="1">
      <alignment horizontal="center"/>
      <protection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/>
    </xf>
    <xf numFmtId="0" fontId="15" fillId="0" borderId="2" xfId="0" applyFont="1" applyBorder="1" applyAlignment="1">
      <alignment/>
    </xf>
    <xf numFmtId="2" fontId="15" fillId="0" borderId="2" xfId="0" applyNumberFormat="1" applyFont="1" applyBorder="1" applyAlignment="1">
      <alignment horizontal="center"/>
    </xf>
    <xf numFmtId="4" fontId="15" fillId="0" borderId="2" xfId="0" applyNumberFormat="1" applyFont="1" applyBorder="1" applyAlignment="1" applyProtection="1">
      <alignment horizontal="right"/>
      <protection locked="0"/>
    </xf>
    <xf numFmtId="4" fontId="15" fillId="2" borderId="2" xfId="0" applyNumberFormat="1" applyFont="1" applyFill="1" applyBorder="1" applyAlignment="1">
      <alignment/>
    </xf>
    <xf numFmtId="4" fontId="15" fillId="0" borderId="0" xfId="0" applyNumberFormat="1" applyFont="1" applyAlignment="1">
      <alignment/>
    </xf>
    <xf numFmtId="4" fontId="15" fillId="3" borderId="2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8" fillId="0" borderId="0" xfId="0" applyFont="1" applyBorder="1" applyAlignment="1">
      <alignment/>
    </xf>
    <xf numFmtId="4" fontId="8" fillId="0" borderId="2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2" fontId="16" fillId="4" borderId="2" xfId="0" applyNumberFormat="1" applyFont="1" applyFill="1" applyBorder="1" applyAlignment="1">
      <alignment/>
    </xf>
    <xf numFmtId="2" fontId="16" fillId="4" borderId="0" xfId="0" applyNumberFormat="1" applyFont="1" applyFill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I21" sqref="I21"/>
    </sheetView>
  </sheetViews>
  <sheetFormatPr defaultColWidth="9.140625" defaultRowHeight="12.75"/>
  <cols>
    <col min="1" max="1" width="28.140625" style="78" customWidth="1"/>
    <col min="2" max="2" width="19.421875" style="79" customWidth="1"/>
    <col min="3" max="3" width="20.421875" style="79" customWidth="1"/>
    <col min="4" max="16384" width="11.421875" style="78" customWidth="1"/>
  </cols>
  <sheetData>
    <row r="1" ht="25.5">
      <c r="A1" s="78" t="s">
        <v>136</v>
      </c>
    </row>
    <row r="2" ht="30" customHeight="1"/>
    <row r="3" spans="1:3" ht="30" customHeight="1">
      <c r="A3" s="80"/>
      <c r="B3" s="81" t="s">
        <v>0</v>
      </c>
      <c r="C3" s="81" t="s">
        <v>1</v>
      </c>
    </row>
    <row r="4" spans="1:3" ht="30" customHeight="1">
      <c r="A4" s="80" t="s">
        <v>2</v>
      </c>
      <c r="B4" s="82">
        <v>-185.8</v>
      </c>
      <c r="C4" s="82">
        <v>185.8</v>
      </c>
    </row>
    <row r="5" spans="1:3" ht="30" customHeight="1">
      <c r="A5" s="80" t="s">
        <v>3</v>
      </c>
      <c r="B5" s="83">
        <f>Geld!F6</f>
        <v>-45.339999999999975</v>
      </c>
      <c r="C5" s="83">
        <f>Geld!G6</f>
        <v>45.339999999999804</v>
      </c>
    </row>
    <row r="6" spans="1:3" ht="30" customHeight="1">
      <c r="A6" s="80" t="s">
        <v>4</v>
      </c>
      <c r="B6" s="83">
        <f>Arbeitszeiten!B7</f>
        <v>-55</v>
      </c>
      <c r="C6" s="83">
        <f>Arbeitszeiten!C7</f>
        <v>55</v>
      </c>
    </row>
    <row r="7" spans="1:3" ht="30" customHeight="1">
      <c r="A7" s="80" t="s">
        <v>5</v>
      </c>
      <c r="B7" s="83">
        <f>Nutzung!B6</f>
        <v>676</v>
      </c>
      <c r="C7" s="83">
        <f>Nutzung!C6</f>
        <v>-676</v>
      </c>
    </row>
    <row r="8" spans="1:4" ht="30" customHeight="1">
      <c r="A8" s="80" t="s">
        <v>6</v>
      </c>
      <c r="B8" s="85">
        <f>SUM(B4:B7)</f>
        <v>389.86</v>
      </c>
      <c r="C8" s="85">
        <f>SUM(C4:C7)</f>
        <v>-389.8600000000002</v>
      </c>
      <c r="D8" s="84">
        <f>B8+C8</f>
        <v>0</v>
      </c>
    </row>
  </sheetData>
  <printOptions gridLines="1"/>
  <pageMargins left="0.75" right="0.75" top="1" bottom="1" header="0.511811023" footer="0.511811023"/>
  <pageSetup orientation="portrait" paperSize="9" r:id="rId1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80"/>
  <sheetViews>
    <sheetView zoomScale="150" zoomScaleNormal="150" workbookViewId="0" topLeftCell="A28">
      <selection activeCell="D45" sqref="D45"/>
    </sheetView>
  </sheetViews>
  <sheetFormatPr defaultColWidth="9.140625" defaultRowHeight="12.75"/>
  <cols>
    <col min="1" max="1" width="11.421875" style="16" customWidth="1"/>
    <col min="2" max="2" width="7.140625" style="12" customWidth="1"/>
    <col min="3" max="3" width="34.28125" style="0" customWidth="1"/>
    <col min="4" max="4" width="12.421875" style="4" customWidth="1"/>
    <col min="5" max="7" width="11.421875" style="10" customWidth="1"/>
    <col min="8" max="8" width="12.28125" style="0" customWidth="1"/>
    <col min="9" max="16384" width="11.421875" style="0" customWidth="1"/>
  </cols>
  <sheetData>
    <row r="1" spans="1:8" s="2" customFormat="1" ht="18">
      <c r="A1" s="15" t="s">
        <v>7</v>
      </c>
      <c r="B1" s="11"/>
      <c r="D1" s="3"/>
      <c r="E1" s="8"/>
      <c r="F1" s="8"/>
      <c r="G1" s="35" t="s">
        <v>8</v>
      </c>
      <c r="H1" s="29">
        <f>SUM(H4:H70)</f>
        <v>-1.7053025658242404E-13</v>
      </c>
    </row>
    <row r="2" spans="1:7" s="2" customFormat="1" ht="18">
      <c r="A2" s="15" t="s">
        <v>137</v>
      </c>
      <c r="B2" s="11"/>
      <c r="D2" s="3"/>
      <c r="E2" s="8"/>
      <c r="F2" s="8"/>
      <c r="G2" s="8"/>
    </row>
    <row r="3" spans="1:7" s="2" customFormat="1" ht="15.75" customHeight="1">
      <c r="A3" s="15"/>
      <c r="B3" s="11"/>
      <c r="D3" s="36"/>
      <c r="E3" s="37"/>
      <c r="F3" s="38" t="s">
        <v>9</v>
      </c>
      <c r="G3" s="38" t="s">
        <v>1</v>
      </c>
    </row>
    <row r="4" spans="1:8" s="2" customFormat="1" ht="18">
      <c r="A4" s="15"/>
      <c r="B4" s="11"/>
      <c r="C4"/>
      <c r="D4" s="34" t="s">
        <v>10</v>
      </c>
      <c r="E4" s="39">
        <f>SUM(E11:E70)</f>
        <v>-1061.9200000000003</v>
      </c>
      <c r="F4" s="39">
        <f>SUM(F11:F70)</f>
        <v>485.6200000000002</v>
      </c>
      <c r="G4" s="39">
        <f>SUM(G11:G70)</f>
        <v>576.3</v>
      </c>
      <c r="H4" s="10">
        <f>SUM(E4:G4)</f>
        <v>0</v>
      </c>
    </row>
    <row r="5" spans="1:8" s="2" customFormat="1" ht="18">
      <c r="A5" s="15"/>
      <c r="B5" s="11"/>
      <c r="C5"/>
      <c r="D5" s="34" t="s">
        <v>11</v>
      </c>
      <c r="E5" s="39">
        <f>(F5+G5)*-1</f>
        <v>1061.9200000000003</v>
      </c>
      <c r="F5" s="39">
        <f>E4/2</f>
        <v>-530.9600000000002</v>
      </c>
      <c r="G5" s="39">
        <f>E4/2</f>
        <v>-530.9600000000002</v>
      </c>
      <c r="H5" s="10">
        <f>SUM(E5:G5)</f>
        <v>0</v>
      </c>
    </row>
    <row r="6" spans="1:8" s="2" customFormat="1" ht="18">
      <c r="A6" s="15"/>
      <c r="B6" s="11"/>
      <c r="C6" s="30"/>
      <c r="D6" s="34" t="s">
        <v>10</v>
      </c>
      <c r="E6" s="39"/>
      <c r="F6" s="44">
        <f>F4+F5</f>
        <v>-45.339999999999975</v>
      </c>
      <c r="G6" s="44">
        <f>G4+G5</f>
        <v>45.339999999999804</v>
      </c>
      <c r="H6" s="10">
        <f>SUM(E6:G6)</f>
        <v>-1.7053025658242404E-13</v>
      </c>
    </row>
    <row r="7" spans="1:8" s="2" customFormat="1" ht="18">
      <c r="A7" s="15"/>
      <c r="B7" s="11"/>
      <c r="C7" s="30"/>
      <c r="D7" s="3"/>
      <c r="E7" s="29"/>
      <c r="F7"/>
      <c r="G7"/>
      <c r="H7" s="29"/>
    </row>
    <row r="8" spans="1:8" s="2" customFormat="1" ht="18">
      <c r="A8" s="15"/>
      <c r="B8" s="11"/>
      <c r="D8" s="3"/>
      <c r="E8" s="29"/>
      <c r="F8" s="29"/>
      <c r="G8" s="29"/>
      <c r="H8"/>
    </row>
    <row r="9" ht="5.25" customHeight="1"/>
    <row r="10" spans="1:8" s="1" customFormat="1" ht="30">
      <c r="A10" s="28" t="s">
        <v>12</v>
      </c>
      <c r="B10" s="6" t="s">
        <v>13</v>
      </c>
      <c r="C10" s="5" t="s">
        <v>14</v>
      </c>
      <c r="D10" s="7" t="s">
        <v>15</v>
      </c>
      <c r="E10" s="9" t="s">
        <v>16</v>
      </c>
      <c r="F10" s="9" t="s">
        <v>9</v>
      </c>
      <c r="G10" s="9" t="s">
        <v>1</v>
      </c>
      <c r="H10" s="13" t="s">
        <v>17</v>
      </c>
    </row>
    <row r="11" spans="2:8" ht="12.75">
      <c r="B11" s="12" t="s">
        <v>32</v>
      </c>
      <c r="C11" t="s">
        <v>33</v>
      </c>
      <c r="D11" s="42">
        <v>22.26</v>
      </c>
      <c r="E11" s="10">
        <v>-22.26</v>
      </c>
      <c r="F11" s="10">
        <v>22.26</v>
      </c>
      <c r="H11" s="10">
        <f>SUM(E11:G11)</f>
        <v>0</v>
      </c>
    </row>
    <row r="12" spans="1:8" ht="12.75">
      <c r="A12" s="16" t="s">
        <v>37</v>
      </c>
      <c r="B12" s="12" t="s">
        <v>34</v>
      </c>
      <c r="C12" t="s">
        <v>33</v>
      </c>
      <c r="D12" s="42">
        <v>13.93</v>
      </c>
      <c r="E12" s="10">
        <f>D12*-1</f>
        <v>-13.93</v>
      </c>
      <c r="F12" s="10">
        <v>13.93</v>
      </c>
      <c r="H12" s="10">
        <f aca="true" t="shared" si="0" ref="H12:H27">SUM(E12:G12)</f>
        <v>0</v>
      </c>
    </row>
    <row r="13" spans="1:8" ht="12.75">
      <c r="A13" s="16" t="s">
        <v>38</v>
      </c>
      <c r="B13" s="12" t="s">
        <v>35</v>
      </c>
      <c r="C13" t="s">
        <v>33</v>
      </c>
      <c r="D13" s="42">
        <v>15.32</v>
      </c>
      <c r="E13" s="10">
        <f aca="true" t="shared" si="1" ref="E13:E30">D13*-1</f>
        <v>-15.32</v>
      </c>
      <c r="F13" s="10">
        <v>15.32</v>
      </c>
      <c r="H13" s="10">
        <f t="shared" si="0"/>
        <v>0</v>
      </c>
    </row>
    <row r="14" spans="1:8" ht="12.75">
      <c r="A14" s="16" t="s">
        <v>39</v>
      </c>
      <c r="B14" s="12" t="s">
        <v>36</v>
      </c>
      <c r="C14" t="s">
        <v>33</v>
      </c>
      <c r="D14" s="42">
        <v>15.32</v>
      </c>
      <c r="E14" s="10">
        <f t="shared" si="1"/>
        <v>-15.32</v>
      </c>
      <c r="F14" s="10">
        <v>15.32</v>
      </c>
      <c r="H14" s="10">
        <f t="shared" si="0"/>
        <v>0</v>
      </c>
    </row>
    <row r="15" spans="1:8" ht="12.75">
      <c r="A15" s="16" t="s">
        <v>40</v>
      </c>
      <c r="B15" s="12" t="s">
        <v>41</v>
      </c>
      <c r="C15" t="s">
        <v>31</v>
      </c>
      <c r="D15" s="42">
        <v>121.23</v>
      </c>
      <c r="E15" s="10">
        <f t="shared" si="1"/>
        <v>-121.23</v>
      </c>
      <c r="F15" s="10">
        <v>121.23</v>
      </c>
      <c r="H15" s="10">
        <f t="shared" si="0"/>
        <v>0</v>
      </c>
    </row>
    <row r="16" spans="1:8" ht="12.75">
      <c r="A16" s="16" t="s">
        <v>42</v>
      </c>
      <c r="B16" s="12" t="s">
        <v>43</v>
      </c>
      <c r="C16" t="s">
        <v>31</v>
      </c>
      <c r="D16" s="42">
        <v>36.11</v>
      </c>
      <c r="E16" s="10">
        <f t="shared" si="1"/>
        <v>-36.11</v>
      </c>
      <c r="F16" s="10">
        <v>36.11</v>
      </c>
      <c r="H16" s="10">
        <f t="shared" si="0"/>
        <v>0</v>
      </c>
    </row>
    <row r="17" spans="1:8" ht="12.75">
      <c r="A17" s="16" t="s">
        <v>48</v>
      </c>
      <c r="B17" s="12" t="s">
        <v>44</v>
      </c>
      <c r="C17" t="s">
        <v>31</v>
      </c>
      <c r="D17" s="42">
        <v>73.9</v>
      </c>
      <c r="E17" s="10">
        <f t="shared" si="1"/>
        <v>-73.9</v>
      </c>
      <c r="F17" s="10">
        <v>73.9</v>
      </c>
      <c r="H17" s="10">
        <f t="shared" si="0"/>
        <v>0</v>
      </c>
    </row>
    <row r="18" spans="1:8" ht="12.75">
      <c r="A18" s="16" t="s">
        <v>49</v>
      </c>
      <c r="B18" s="12" t="s">
        <v>45</v>
      </c>
      <c r="C18" t="s">
        <v>31</v>
      </c>
      <c r="D18" s="42">
        <v>38.19</v>
      </c>
      <c r="E18" s="10">
        <f t="shared" si="1"/>
        <v>-38.19</v>
      </c>
      <c r="F18" s="10">
        <v>38.19</v>
      </c>
      <c r="H18" s="10">
        <f t="shared" si="0"/>
        <v>0</v>
      </c>
    </row>
    <row r="19" spans="1:8" ht="12.75">
      <c r="A19" s="16" t="s">
        <v>50</v>
      </c>
      <c r="B19" s="12" t="s">
        <v>46</v>
      </c>
      <c r="C19" t="s">
        <v>31</v>
      </c>
      <c r="D19" s="42">
        <v>38.26</v>
      </c>
      <c r="E19" s="10">
        <f t="shared" si="1"/>
        <v>-38.26</v>
      </c>
      <c r="F19" s="10">
        <v>38.26</v>
      </c>
      <c r="H19" s="10">
        <f t="shared" si="0"/>
        <v>0</v>
      </c>
    </row>
    <row r="20" spans="1:8" ht="12.75">
      <c r="A20" s="16" t="s">
        <v>51</v>
      </c>
      <c r="B20" s="12" t="s">
        <v>47</v>
      </c>
      <c r="C20" t="s">
        <v>31</v>
      </c>
      <c r="D20" s="42">
        <v>39.5</v>
      </c>
      <c r="E20" s="10">
        <f t="shared" si="1"/>
        <v>-39.5</v>
      </c>
      <c r="F20" s="10">
        <v>39.5</v>
      </c>
      <c r="H20" s="10">
        <f t="shared" si="0"/>
        <v>0</v>
      </c>
    </row>
    <row r="21" spans="1:8" ht="12.75">
      <c r="A21" s="16" t="s">
        <v>52</v>
      </c>
      <c r="B21" s="12" t="s">
        <v>53</v>
      </c>
      <c r="C21" t="s">
        <v>54</v>
      </c>
      <c r="D21" s="42">
        <v>77.78</v>
      </c>
      <c r="E21" s="10">
        <f t="shared" si="1"/>
        <v>-77.78</v>
      </c>
      <c r="F21" s="10">
        <v>77.78</v>
      </c>
      <c r="H21" s="10">
        <f t="shared" si="0"/>
        <v>0</v>
      </c>
    </row>
    <row r="22" spans="1:8" ht="12.75">
      <c r="A22" s="16" t="s">
        <v>58</v>
      </c>
      <c r="B22" s="12" t="s">
        <v>55</v>
      </c>
      <c r="C22" t="s">
        <v>54</v>
      </c>
      <c r="D22" s="42">
        <v>0.27</v>
      </c>
      <c r="E22" s="10">
        <f t="shared" si="1"/>
        <v>-0.27</v>
      </c>
      <c r="F22" s="10">
        <v>0.27</v>
      </c>
      <c r="H22" s="10">
        <f t="shared" si="0"/>
        <v>0</v>
      </c>
    </row>
    <row r="23" spans="1:8" ht="12.75">
      <c r="A23" s="16" t="s">
        <v>59</v>
      </c>
      <c r="B23" s="12" t="s">
        <v>56</v>
      </c>
      <c r="C23" t="s">
        <v>54</v>
      </c>
      <c r="D23" s="42">
        <v>3.1</v>
      </c>
      <c r="E23" s="10">
        <f t="shared" si="1"/>
        <v>-3.1</v>
      </c>
      <c r="F23" s="10">
        <v>3.1</v>
      </c>
      <c r="H23" s="10">
        <f t="shared" si="0"/>
        <v>0</v>
      </c>
    </row>
    <row r="24" spans="1:8" ht="12.75">
      <c r="A24" s="16" t="s">
        <v>60</v>
      </c>
      <c r="B24" s="12" t="s">
        <v>57</v>
      </c>
      <c r="C24" t="s">
        <v>54</v>
      </c>
      <c r="D24" s="42">
        <v>63.9</v>
      </c>
      <c r="E24" s="10">
        <f t="shared" si="1"/>
        <v>-63.9</v>
      </c>
      <c r="F24" s="10">
        <v>63.9</v>
      </c>
      <c r="H24" s="10">
        <f t="shared" si="0"/>
        <v>0</v>
      </c>
    </row>
    <row r="25" spans="1:8" ht="12.75">
      <c r="A25" s="16" t="s">
        <v>61</v>
      </c>
      <c r="B25" s="12" t="s">
        <v>62</v>
      </c>
      <c r="C25" t="s">
        <v>63</v>
      </c>
      <c r="D25" s="42">
        <v>17.96</v>
      </c>
      <c r="E25" s="10">
        <f t="shared" si="1"/>
        <v>-17.96</v>
      </c>
      <c r="F25" s="10">
        <v>17.96</v>
      </c>
      <c r="H25" s="10">
        <f t="shared" si="0"/>
        <v>0</v>
      </c>
    </row>
    <row r="26" spans="1:8" ht="12.75">
      <c r="A26" s="16" t="s">
        <v>37</v>
      </c>
      <c r="C26" t="s">
        <v>64</v>
      </c>
      <c r="D26" s="42">
        <v>43.52</v>
      </c>
      <c r="E26" s="10">
        <f t="shared" si="1"/>
        <v>-43.52</v>
      </c>
      <c r="F26" s="10">
        <v>43.52</v>
      </c>
      <c r="H26" s="10">
        <f t="shared" si="0"/>
        <v>0</v>
      </c>
    </row>
    <row r="27" spans="1:8" ht="12.75">
      <c r="A27" s="16" t="s">
        <v>65</v>
      </c>
      <c r="C27" t="s">
        <v>64</v>
      </c>
      <c r="D27" s="42">
        <v>10.1</v>
      </c>
      <c r="E27" s="10">
        <f t="shared" si="1"/>
        <v>-10.1</v>
      </c>
      <c r="F27" s="10">
        <v>10.1</v>
      </c>
      <c r="H27" s="10">
        <f t="shared" si="0"/>
        <v>0</v>
      </c>
    </row>
    <row r="28" spans="1:8" ht="12.75">
      <c r="A28" s="16" t="s">
        <v>66</v>
      </c>
      <c r="C28" t="s">
        <v>140</v>
      </c>
      <c r="D28" s="42">
        <v>17.61</v>
      </c>
      <c r="E28" s="10">
        <v>-17.61</v>
      </c>
      <c r="F28" s="10">
        <v>17.61</v>
      </c>
      <c r="H28" s="10">
        <f aca="true" t="shared" si="2" ref="H28:H49">SUM(E28:G28)</f>
        <v>0</v>
      </c>
    </row>
    <row r="29" spans="1:8" ht="12.75">
      <c r="A29" s="16" t="s">
        <v>67</v>
      </c>
      <c r="C29" t="s">
        <v>64</v>
      </c>
      <c r="D29" s="42">
        <v>10.1</v>
      </c>
      <c r="E29" s="10">
        <f t="shared" si="1"/>
        <v>-10.1</v>
      </c>
      <c r="F29" s="10">
        <v>10.1</v>
      </c>
      <c r="H29" s="10">
        <f t="shared" si="2"/>
        <v>0</v>
      </c>
    </row>
    <row r="30" spans="1:8" ht="12.75">
      <c r="A30" s="16" t="s">
        <v>68</v>
      </c>
      <c r="C30" t="s">
        <v>64</v>
      </c>
      <c r="D30" s="42">
        <v>10.1</v>
      </c>
      <c r="E30" s="10">
        <f t="shared" si="1"/>
        <v>-10.1</v>
      </c>
      <c r="F30" s="10">
        <v>10.1</v>
      </c>
      <c r="H30" s="10">
        <f t="shared" si="2"/>
        <v>0</v>
      </c>
    </row>
    <row r="31" spans="1:8" ht="12.75">
      <c r="A31" s="16" t="s">
        <v>69</v>
      </c>
      <c r="B31" s="12">
        <v>1</v>
      </c>
      <c r="C31" t="s">
        <v>70</v>
      </c>
      <c r="D31" s="42">
        <v>347.01</v>
      </c>
      <c r="E31" s="10">
        <f>D31*-1</f>
        <v>-347.01</v>
      </c>
      <c r="G31" s="10">
        <v>347.01</v>
      </c>
      <c r="H31" s="10">
        <f>SUM(E31:G31)</f>
        <v>0</v>
      </c>
    </row>
    <row r="32" spans="1:8" ht="12.75">
      <c r="A32" s="16" t="s">
        <v>72</v>
      </c>
      <c r="B32" s="12">
        <v>2</v>
      </c>
      <c r="C32" t="s">
        <v>71</v>
      </c>
      <c r="D32" s="42">
        <v>7.95</v>
      </c>
      <c r="E32" s="10">
        <f>D32*-1</f>
        <v>-7.95</v>
      </c>
      <c r="G32" s="10">
        <v>7.95</v>
      </c>
      <c r="H32" s="10">
        <f>SUM(E32:G32)</f>
        <v>0</v>
      </c>
    </row>
    <row r="33" spans="1:8" ht="12.75">
      <c r="A33" s="16" t="s">
        <v>73</v>
      </c>
      <c r="B33" s="12">
        <v>3</v>
      </c>
      <c r="C33" t="s">
        <v>74</v>
      </c>
      <c r="D33" s="42">
        <v>29</v>
      </c>
      <c r="E33" s="10">
        <f>D33*-1</f>
        <v>-29</v>
      </c>
      <c r="G33" s="10">
        <v>29</v>
      </c>
      <c r="H33" s="10">
        <f t="shared" si="2"/>
        <v>0</v>
      </c>
    </row>
    <row r="34" spans="1:8" ht="12.75">
      <c r="A34" s="16" t="s">
        <v>75</v>
      </c>
      <c r="B34" s="12">
        <v>4</v>
      </c>
      <c r="C34" t="s">
        <v>76</v>
      </c>
      <c r="D34" s="42">
        <v>288</v>
      </c>
      <c r="E34" s="10">
        <f>D34*-1</f>
        <v>-288</v>
      </c>
      <c r="G34" s="10">
        <v>288</v>
      </c>
      <c r="H34" s="10">
        <f>SUM(E34:G34)</f>
        <v>0</v>
      </c>
    </row>
    <row r="35" spans="1:8" ht="12.75">
      <c r="A35" s="16" t="s">
        <v>75</v>
      </c>
      <c r="C35" t="s">
        <v>128</v>
      </c>
      <c r="D35" s="42">
        <v>60.65</v>
      </c>
      <c r="F35" s="10">
        <v>-60.54</v>
      </c>
      <c r="G35" s="10">
        <v>60.54</v>
      </c>
      <c r="H35" s="10">
        <f>SUM(E35:G35)</f>
        <v>0</v>
      </c>
    </row>
    <row r="36" spans="1:8" ht="12.75">
      <c r="A36" s="16" t="s">
        <v>75</v>
      </c>
      <c r="B36" s="12">
        <v>5</v>
      </c>
      <c r="C36" t="s">
        <v>134</v>
      </c>
      <c r="D36" s="42">
        <v>80</v>
      </c>
      <c r="F36" s="10">
        <v>-80</v>
      </c>
      <c r="G36" s="10">
        <v>80</v>
      </c>
      <c r="H36" s="10">
        <f t="shared" si="2"/>
        <v>0</v>
      </c>
    </row>
    <row r="37" spans="1:8" ht="12.75">
      <c r="A37" s="16" t="s">
        <v>75</v>
      </c>
      <c r="B37" s="12" t="s">
        <v>41</v>
      </c>
      <c r="C37" t="s">
        <v>135</v>
      </c>
      <c r="D37" s="42">
        <v>99.55</v>
      </c>
      <c r="E37" s="10">
        <v>99.55</v>
      </c>
      <c r="F37" s="10">
        <v>-57.36</v>
      </c>
      <c r="G37" s="10">
        <v>-42.19</v>
      </c>
      <c r="H37" s="10">
        <f t="shared" si="2"/>
        <v>0</v>
      </c>
    </row>
    <row r="38" spans="1:8" ht="12.75">
      <c r="A38" s="16" t="s">
        <v>75</v>
      </c>
      <c r="B38" s="12" t="s">
        <v>44</v>
      </c>
      <c r="C38" t="s">
        <v>135</v>
      </c>
      <c r="D38" s="42">
        <v>41.62</v>
      </c>
      <c r="E38" s="10">
        <v>41.62</v>
      </c>
      <c r="G38" s="10">
        <v>-41.62</v>
      </c>
      <c r="H38" s="10">
        <f t="shared" si="2"/>
        <v>0</v>
      </c>
    </row>
    <row r="39" spans="1:8" ht="12.75">
      <c r="A39" s="16" t="s">
        <v>75</v>
      </c>
      <c r="B39" s="12" t="s">
        <v>47</v>
      </c>
      <c r="C39" t="s">
        <v>135</v>
      </c>
      <c r="D39" s="42">
        <v>7.62</v>
      </c>
      <c r="E39" s="10">
        <v>7.62</v>
      </c>
      <c r="G39" s="10">
        <v>-7.62</v>
      </c>
      <c r="H39" s="10">
        <f t="shared" si="2"/>
        <v>0</v>
      </c>
    </row>
    <row r="40" spans="1:8" ht="12.75">
      <c r="A40" s="16" t="s">
        <v>75</v>
      </c>
      <c r="B40" s="12" t="s">
        <v>53</v>
      </c>
      <c r="C40" t="s">
        <v>135</v>
      </c>
      <c r="D40" s="42">
        <v>77.78</v>
      </c>
      <c r="E40" s="10">
        <v>77.78</v>
      </c>
      <c r="G40" s="10">
        <v>-77.78</v>
      </c>
      <c r="H40" s="10">
        <f t="shared" si="2"/>
        <v>0</v>
      </c>
    </row>
    <row r="41" spans="1:8" ht="12.75">
      <c r="A41" s="16" t="s">
        <v>75</v>
      </c>
      <c r="B41" s="12" t="s">
        <v>55</v>
      </c>
      <c r="C41" t="s">
        <v>135</v>
      </c>
      <c r="D41" s="42">
        <v>0.26</v>
      </c>
      <c r="E41" s="10">
        <v>0.26</v>
      </c>
      <c r="F41" s="10">
        <v>-0.26</v>
      </c>
      <c r="H41" s="10">
        <f>SUM(E41:G41)</f>
        <v>0</v>
      </c>
    </row>
    <row r="42" spans="1:8" ht="12.75">
      <c r="A42" s="16" t="s">
        <v>75</v>
      </c>
      <c r="B42" s="12" t="s">
        <v>56</v>
      </c>
      <c r="C42" t="s">
        <v>135</v>
      </c>
      <c r="D42" s="42">
        <v>3.09</v>
      </c>
      <c r="E42" s="10">
        <v>3.09</v>
      </c>
      <c r="G42" s="10">
        <v>-3.09</v>
      </c>
      <c r="H42" s="10">
        <f t="shared" si="2"/>
        <v>0</v>
      </c>
    </row>
    <row r="43" spans="1:8" ht="12.75">
      <c r="A43" s="16" t="s">
        <v>75</v>
      </c>
      <c r="B43" s="12" t="s">
        <v>57</v>
      </c>
      <c r="C43" t="s">
        <v>135</v>
      </c>
      <c r="D43" s="42">
        <v>63.9</v>
      </c>
      <c r="E43" s="10">
        <v>63.9</v>
      </c>
      <c r="G43" s="10">
        <v>-63.9</v>
      </c>
      <c r="H43" s="10">
        <f t="shared" si="2"/>
        <v>0</v>
      </c>
    </row>
    <row r="44" spans="1:8" ht="12.75">
      <c r="A44" s="16" t="s">
        <v>141</v>
      </c>
      <c r="C44" t="s">
        <v>142</v>
      </c>
      <c r="D44" s="42">
        <v>15.32</v>
      </c>
      <c r="E44" s="10">
        <v>-15.32</v>
      </c>
      <c r="F44" s="10">
        <v>15.32</v>
      </c>
      <c r="H44" s="10">
        <f t="shared" si="2"/>
        <v>0</v>
      </c>
    </row>
    <row r="45" spans="4:8" ht="12.75">
      <c r="D45" s="42"/>
      <c r="H45" s="10">
        <f t="shared" si="2"/>
        <v>0</v>
      </c>
    </row>
    <row r="46" spans="4:8" ht="12.75">
      <c r="D46" s="42"/>
      <c r="H46" s="10">
        <f t="shared" si="2"/>
        <v>0</v>
      </c>
    </row>
    <row r="47" spans="4:8" ht="12.75">
      <c r="D47" s="42"/>
      <c r="H47" s="10">
        <f t="shared" si="2"/>
        <v>0</v>
      </c>
    </row>
    <row r="48" spans="4:8" ht="12.75">
      <c r="D48" s="42"/>
      <c r="H48" s="10">
        <f t="shared" si="2"/>
        <v>0</v>
      </c>
    </row>
    <row r="49" spans="4:8" ht="12.75">
      <c r="D49" s="42"/>
      <c r="H49" s="10">
        <f t="shared" si="2"/>
        <v>0</v>
      </c>
    </row>
    <row r="50" spans="4:8" ht="12.75">
      <c r="D50" s="42"/>
      <c r="H50" s="10">
        <f aca="true" t="shared" si="3" ref="H50:H63">SUM(E50:G50)</f>
        <v>0</v>
      </c>
    </row>
    <row r="51" spans="4:8" ht="12.75">
      <c r="D51" s="42"/>
      <c r="H51" s="10">
        <f t="shared" si="3"/>
        <v>0</v>
      </c>
    </row>
    <row r="52" spans="4:8" ht="12.75">
      <c r="D52" s="42"/>
      <c r="H52" s="10">
        <f t="shared" si="3"/>
        <v>0</v>
      </c>
    </row>
    <row r="53" spans="4:8" ht="12.75">
      <c r="D53" s="42"/>
      <c r="H53" s="10">
        <f t="shared" si="3"/>
        <v>0</v>
      </c>
    </row>
    <row r="54" spans="4:8" ht="12.75">
      <c r="D54" s="42"/>
      <c r="H54" s="10">
        <f t="shared" si="3"/>
        <v>0</v>
      </c>
    </row>
    <row r="55" spans="4:8" ht="12.75">
      <c r="D55" s="42"/>
      <c r="H55" s="10">
        <f t="shared" si="3"/>
        <v>0</v>
      </c>
    </row>
    <row r="56" spans="4:8" ht="12.75">
      <c r="D56" s="42"/>
      <c r="H56" s="10">
        <f t="shared" si="3"/>
        <v>0</v>
      </c>
    </row>
    <row r="57" spans="4:8" ht="12.75">
      <c r="D57" s="42"/>
      <c r="H57" s="10">
        <f t="shared" si="3"/>
        <v>0</v>
      </c>
    </row>
    <row r="58" spans="4:8" ht="12.75">
      <c r="D58" s="42"/>
      <c r="H58" s="10">
        <f t="shared" si="3"/>
        <v>0</v>
      </c>
    </row>
    <row r="59" spans="4:8" ht="12.75">
      <c r="D59" s="42"/>
      <c r="H59" s="10">
        <f t="shared" si="3"/>
        <v>0</v>
      </c>
    </row>
    <row r="60" spans="4:8" ht="12.75">
      <c r="D60" s="42"/>
      <c r="H60" s="10">
        <f t="shared" si="3"/>
        <v>0</v>
      </c>
    </row>
    <row r="61" spans="4:8" ht="12.75">
      <c r="D61" s="42"/>
      <c r="H61" s="10">
        <f t="shared" si="3"/>
        <v>0</v>
      </c>
    </row>
    <row r="62" spans="4:8" ht="12.75">
      <c r="D62" s="42"/>
      <c r="H62" s="10">
        <f t="shared" si="3"/>
        <v>0</v>
      </c>
    </row>
    <row r="63" spans="4:8" ht="12.75">
      <c r="D63" s="42"/>
      <c r="H63" s="10">
        <f t="shared" si="3"/>
        <v>0</v>
      </c>
    </row>
    <row r="64" spans="4:8" ht="12.75">
      <c r="D64" s="42"/>
      <c r="H64" s="10"/>
    </row>
    <row r="65" spans="4:8" ht="12.75">
      <c r="D65" s="42"/>
      <c r="H65" s="10"/>
    </row>
    <row r="66" spans="4:8" ht="12.75">
      <c r="D66" s="42"/>
      <c r="H66" s="10"/>
    </row>
    <row r="67" spans="4:8" ht="12.75">
      <c r="D67" s="42"/>
      <c r="H67" s="10"/>
    </row>
    <row r="68" spans="4:8" ht="12.75">
      <c r="D68" s="42"/>
      <c r="H68" s="10"/>
    </row>
    <row r="69" spans="4:8" ht="12.75">
      <c r="D69" s="42"/>
      <c r="H69" s="10"/>
    </row>
    <row r="70" spans="4:8" ht="12.75">
      <c r="D70" s="42"/>
      <c r="H70" s="10"/>
    </row>
    <row r="71" ht="12.75">
      <c r="D71" s="42"/>
    </row>
    <row r="72" ht="12.75">
      <c r="D72" s="42"/>
    </row>
    <row r="73" ht="12.75">
      <c r="D73" s="42"/>
    </row>
    <row r="74" ht="12.75">
      <c r="D74" s="42"/>
    </row>
    <row r="75" ht="12.75">
      <c r="D75" s="42"/>
    </row>
    <row r="76" ht="12.75">
      <c r="D76" s="42"/>
    </row>
    <row r="77" ht="12.75">
      <c r="D77" s="42"/>
    </row>
    <row r="78" ht="12.75">
      <c r="D78" s="42"/>
    </row>
    <row r="79" ht="12.75">
      <c r="D79" s="42"/>
    </row>
    <row r="80" ht="12.75">
      <c r="D80" s="42"/>
    </row>
    <row r="81" ht="12.75">
      <c r="D81" s="42"/>
    </row>
    <row r="82" ht="12.75">
      <c r="D82" s="42"/>
    </row>
    <row r="83" ht="12.75">
      <c r="D83" s="42"/>
    </row>
    <row r="84" ht="12.75">
      <c r="D84" s="42"/>
    </row>
    <row r="85" ht="12.75">
      <c r="D85" s="42"/>
    </row>
    <row r="86" ht="12.75">
      <c r="D86" s="42"/>
    </row>
    <row r="87" ht="12.75">
      <c r="D87" s="42"/>
    </row>
    <row r="88" ht="12.75">
      <c r="D88" s="42"/>
    </row>
    <row r="89" ht="12.75">
      <c r="D89" s="42"/>
    </row>
    <row r="90" ht="12.75">
      <c r="D90" s="42"/>
    </row>
    <row r="91" ht="12.75">
      <c r="D91" s="42"/>
    </row>
    <row r="92" ht="12.75">
      <c r="D92" s="42"/>
    </row>
    <row r="93" ht="12.75">
      <c r="D93" s="42"/>
    </row>
    <row r="94" ht="12.75">
      <c r="D94" s="42"/>
    </row>
    <row r="95" ht="12.75">
      <c r="D95" s="42"/>
    </row>
    <row r="96" ht="12.75">
      <c r="D96" s="42"/>
    </row>
    <row r="97" ht="12.75">
      <c r="D97" s="42"/>
    </row>
    <row r="98" ht="12.75">
      <c r="D98" s="42"/>
    </row>
    <row r="99" ht="12.75">
      <c r="D99" s="42"/>
    </row>
    <row r="100" ht="12.75">
      <c r="D100" s="42"/>
    </row>
    <row r="101" ht="12.75">
      <c r="D101" s="42"/>
    </row>
    <row r="102" ht="12.75">
      <c r="D102" s="42"/>
    </row>
    <row r="103" ht="12.75">
      <c r="D103" s="42"/>
    </row>
    <row r="104" ht="12.75">
      <c r="D104" s="42"/>
    </row>
    <row r="105" ht="12.75">
      <c r="D105" s="42"/>
    </row>
    <row r="106" ht="12.75">
      <c r="D106" s="42"/>
    </row>
    <row r="107" ht="12.75">
      <c r="D107" s="42"/>
    </row>
    <row r="108" ht="12.75">
      <c r="D108" s="42"/>
    </row>
    <row r="109" ht="12.75">
      <c r="D109" s="42"/>
    </row>
    <row r="110" ht="12.75">
      <c r="D110" s="42"/>
    </row>
    <row r="111" ht="12.75">
      <c r="D111" s="42"/>
    </row>
    <row r="112" ht="12.75">
      <c r="D112" s="42"/>
    </row>
    <row r="113" ht="12.75">
      <c r="D113" s="42"/>
    </row>
    <row r="114" ht="12.75">
      <c r="D114" s="42"/>
    </row>
    <row r="115" ht="12.75">
      <c r="D115" s="42"/>
    </row>
    <row r="116" ht="12.75">
      <c r="D116" s="42"/>
    </row>
    <row r="117" ht="12.75">
      <c r="D117" s="42"/>
    </row>
    <row r="118" ht="12.75">
      <c r="D118" s="42"/>
    </row>
    <row r="119" ht="12.75">
      <c r="D119" s="42"/>
    </row>
    <row r="120" ht="12.75">
      <c r="D120" s="42"/>
    </row>
    <row r="121" ht="12.75">
      <c r="D121" s="42"/>
    </row>
    <row r="122" ht="12.75">
      <c r="D122" s="42"/>
    </row>
    <row r="123" ht="12.75">
      <c r="D123" s="42"/>
    </row>
    <row r="124" ht="12.75">
      <c r="D124" s="42"/>
    </row>
    <row r="125" ht="12.75">
      <c r="D125" s="42"/>
    </row>
    <row r="126" ht="12.75">
      <c r="D126" s="42"/>
    </row>
    <row r="127" ht="12.75">
      <c r="D127" s="42"/>
    </row>
    <row r="128" ht="12.75">
      <c r="D128" s="42"/>
    </row>
    <row r="129" ht="12.75">
      <c r="D129" s="42"/>
    </row>
    <row r="130" ht="12.75">
      <c r="D130" s="42"/>
    </row>
    <row r="131" ht="12.75">
      <c r="D131" s="42"/>
    </row>
    <row r="132" ht="12.75">
      <c r="D132" s="42"/>
    </row>
    <row r="133" ht="12.75">
      <c r="D133" s="42"/>
    </row>
    <row r="134" ht="12.75">
      <c r="D134" s="42"/>
    </row>
    <row r="135" ht="12.75">
      <c r="D135" s="42"/>
    </row>
    <row r="136" ht="12.75">
      <c r="D136" s="42"/>
    </row>
    <row r="137" ht="12.75">
      <c r="D137" s="42"/>
    </row>
    <row r="138" ht="12.75">
      <c r="D138" s="42"/>
    </row>
    <row r="139" ht="12.75">
      <c r="D139" s="42"/>
    </row>
    <row r="140" ht="12.75">
      <c r="D140" s="42"/>
    </row>
    <row r="141" ht="12.75">
      <c r="D141" s="42"/>
    </row>
    <row r="142" ht="12.75">
      <c r="D142" s="42"/>
    </row>
    <row r="143" ht="12.75">
      <c r="D143" s="42"/>
    </row>
    <row r="144" ht="12.75">
      <c r="D144" s="42"/>
    </row>
    <row r="145" ht="12.75">
      <c r="D145" s="42"/>
    </row>
    <row r="146" ht="12.75">
      <c r="D146" s="42"/>
    </row>
    <row r="147" ht="12.75">
      <c r="D147" s="42"/>
    </row>
    <row r="148" ht="12.75">
      <c r="D148" s="42"/>
    </row>
    <row r="149" ht="12.75">
      <c r="D149" s="42"/>
    </row>
    <row r="150" ht="12.75">
      <c r="D150" s="42"/>
    </row>
    <row r="151" ht="12.75">
      <c r="D151" s="42"/>
    </row>
    <row r="152" ht="12.75">
      <c r="D152" s="42"/>
    </row>
    <row r="153" ht="12.75">
      <c r="D153" s="42"/>
    </row>
    <row r="154" ht="12.75">
      <c r="D154" s="42"/>
    </row>
    <row r="155" ht="12.75">
      <c r="D155" s="42"/>
    </row>
    <row r="156" ht="12.75">
      <c r="D156" s="42"/>
    </row>
    <row r="157" ht="12.75">
      <c r="D157" s="42"/>
    </row>
    <row r="158" ht="12.75">
      <c r="D158" s="42"/>
    </row>
    <row r="159" ht="12.75">
      <c r="D159" s="42"/>
    </row>
    <row r="160" ht="12.75">
      <c r="D160" s="42"/>
    </row>
    <row r="161" ht="12.75">
      <c r="D161" s="42"/>
    </row>
    <row r="162" ht="12.75">
      <c r="D162" s="42"/>
    </row>
    <row r="163" ht="12.75">
      <c r="D163" s="42"/>
    </row>
    <row r="164" ht="12.75">
      <c r="D164" s="42"/>
    </row>
    <row r="165" ht="12.75">
      <c r="D165" s="42"/>
    </row>
    <row r="166" ht="12.75">
      <c r="D166" s="42"/>
    </row>
    <row r="167" ht="12.75">
      <c r="D167" s="42"/>
    </row>
    <row r="168" ht="12.75">
      <c r="D168" s="42"/>
    </row>
    <row r="169" ht="12.75">
      <c r="D169" s="42"/>
    </row>
    <row r="170" ht="12.75">
      <c r="D170" s="42"/>
    </row>
    <row r="171" ht="12.75">
      <c r="D171" s="42"/>
    </row>
    <row r="172" ht="12.75">
      <c r="D172" s="42"/>
    </row>
    <row r="173" ht="12.75">
      <c r="D173" s="42"/>
    </row>
    <row r="174" ht="12.75">
      <c r="D174" s="42"/>
    </row>
    <row r="175" ht="12.75">
      <c r="D175" s="42"/>
    </row>
    <row r="176" ht="12.75">
      <c r="D176" s="42"/>
    </row>
    <row r="177" ht="12.75">
      <c r="D177" s="42"/>
    </row>
    <row r="178" ht="12.75">
      <c r="D178" s="42"/>
    </row>
    <row r="179" ht="12.75">
      <c r="D179" s="42"/>
    </row>
    <row r="180" ht="12.75">
      <c r="D180" s="42"/>
    </row>
    <row r="181" ht="12.75">
      <c r="D181" s="42"/>
    </row>
    <row r="182" ht="12.75">
      <c r="D182" s="42"/>
    </row>
    <row r="183" ht="12.75">
      <c r="D183" s="42"/>
    </row>
    <row r="184" ht="12.75">
      <c r="D184" s="42"/>
    </row>
    <row r="185" ht="12.75">
      <c r="D185" s="42"/>
    </row>
    <row r="186" ht="12.75">
      <c r="D186" s="42"/>
    </row>
    <row r="187" ht="12.75">
      <c r="D187" s="42"/>
    </row>
    <row r="188" ht="12.75">
      <c r="D188" s="42"/>
    </row>
    <row r="189" ht="12.75">
      <c r="D189" s="42"/>
    </row>
    <row r="190" ht="12.75">
      <c r="D190" s="42"/>
    </row>
    <row r="191" ht="12.75">
      <c r="D191" s="42"/>
    </row>
    <row r="192" ht="12.75">
      <c r="D192" s="42"/>
    </row>
    <row r="193" ht="12.75">
      <c r="D193" s="42"/>
    </row>
    <row r="194" ht="12.75">
      <c r="D194" s="42"/>
    </row>
    <row r="195" ht="12.75">
      <c r="D195" s="42"/>
    </row>
    <row r="196" ht="12.75">
      <c r="D196" s="42"/>
    </row>
    <row r="197" ht="12.75">
      <c r="D197" s="42"/>
    </row>
    <row r="198" ht="12.75">
      <c r="D198" s="42"/>
    </row>
    <row r="199" ht="12.75">
      <c r="D199" s="42"/>
    </row>
    <row r="200" ht="12.75">
      <c r="D200" s="42"/>
    </row>
    <row r="201" ht="12.75">
      <c r="D201" s="42"/>
    </row>
    <row r="202" ht="12.75">
      <c r="D202" s="42"/>
    </row>
    <row r="203" ht="12.75">
      <c r="D203" s="42"/>
    </row>
    <row r="204" ht="12.75">
      <c r="D204" s="42"/>
    </row>
    <row r="205" ht="12.75">
      <c r="D205" s="42"/>
    </row>
    <row r="206" ht="12.75">
      <c r="D206" s="42"/>
    </row>
    <row r="207" ht="12.75">
      <c r="D207" s="42"/>
    </row>
    <row r="208" ht="12.75">
      <c r="D208" s="42"/>
    </row>
    <row r="209" ht="12.75">
      <c r="D209" s="42"/>
    </row>
    <row r="210" ht="12.75">
      <c r="D210" s="42"/>
    </row>
    <row r="211" ht="12.75">
      <c r="D211" s="42"/>
    </row>
    <row r="212" ht="12.75">
      <c r="D212" s="42"/>
    </row>
    <row r="213" ht="12.75">
      <c r="D213" s="42"/>
    </row>
    <row r="214" ht="12.75">
      <c r="D214" s="42"/>
    </row>
    <row r="215" ht="12.75">
      <c r="D215" s="42"/>
    </row>
    <row r="216" ht="12.75">
      <c r="D216" s="42"/>
    </row>
    <row r="217" ht="12.75">
      <c r="D217" s="42"/>
    </row>
    <row r="218" ht="12.75">
      <c r="D218" s="42"/>
    </row>
    <row r="219" ht="12.75">
      <c r="D219" s="42"/>
    </row>
    <row r="220" ht="12.75">
      <c r="D220" s="42"/>
    </row>
    <row r="221" ht="12.75">
      <c r="D221" s="42"/>
    </row>
    <row r="222" ht="12.75">
      <c r="D222" s="42"/>
    </row>
    <row r="223" ht="12.75">
      <c r="D223" s="42"/>
    </row>
    <row r="224" ht="12.75">
      <c r="D224" s="42"/>
    </row>
    <row r="225" ht="12.75">
      <c r="D225" s="42"/>
    </row>
    <row r="226" ht="12.75">
      <c r="D226" s="42"/>
    </row>
    <row r="227" ht="12.75">
      <c r="D227" s="42"/>
    </row>
    <row r="228" ht="12.75">
      <c r="D228" s="42"/>
    </row>
    <row r="229" ht="12.75">
      <c r="D229" s="42"/>
    </row>
    <row r="230" ht="12.75">
      <c r="D230" s="42"/>
    </row>
    <row r="231" ht="12.75">
      <c r="D231" s="42"/>
    </row>
    <row r="232" ht="12.75">
      <c r="D232" s="42"/>
    </row>
    <row r="233" ht="12.75">
      <c r="D233" s="42"/>
    </row>
    <row r="234" ht="12.75">
      <c r="D234" s="42"/>
    </row>
    <row r="235" ht="12.75">
      <c r="D235" s="42"/>
    </row>
    <row r="236" ht="12.75">
      <c r="D236" s="42"/>
    </row>
    <row r="237" ht="12.75">
      <c r="D237" s="42"/>
    </row>
    <row r="238" ht="12.75">
      <c r="D238" s="42"/>
    </row>
    <row r="239" ht="12.75">
      <c r="D239" s="42"/>
    </row>
    <row r="240" ht="12.75">
      <c r="D240" s="42"/>
    </row>
    <row r="241" ht="12.75">
      <c r="D241" s="42"/>
    </row>
    <row r="242" ht="12.75">
      <c r="D242" s="42"/>
    </row>
    <row r="243" ht="12.75">
      <c r="D243" s="42"/>
    </row>
    <row r="244" ht="12.75">
      <c r="D244" s="42"/>
    </row>
    <row r="245" ht="12.75">
      <c r="D245" s="42"/>
    </row>
    <row r="246" ht="12.75">
      <c r="D246" s="42"/>
    </row>
    <row r="247" ht="12.75">
      <c r="D247" s="42"/>
    </row>
    <row r="248" ht="12.75">
      <c r="D248" s="42"/>
    </row>
    <row r="249" ht="12.75">
      <c r="D249" s="42"/>
    </row>
    <row r="250" ht="12.75">
      <c r="D250" s="42"/>
    </row>
    <row r="251" ht="12.75">
      <c r="D251" s="42"/>
    </row>
    <row r="252" ht="12.75">
      <c r="D252" s="42"/>
    </row>
    <row r="253" ht="12.75">
      <c r="D253" s="42"/>
    </row>
    <row r="254" ht="12.75">
      <c r="D254" s="42"/>
    </row>
    <row r="255" ht="12.75">
      <c r="D255" s="42"/>
    </row>
    <row r="256" ht="12.75">
      <c r="D256" s="42"/>
    </row>
    <row r="257" ht="12.75">
      <c r="D257" s="42"/>
    </row>
    <row r="258" ht="12.75">
      <c r="D258" s="42"/>
    </row>
    <row r="259" ht="12.75">
      <c r="D259" s="42"/>
    </row>
    <row r="260" ht="12.75">
      <c r="D260" s="42"/>
    </row>
    <row r="261" ht="12.75">
      <c r="D261" s="42"/>
    </row>
    <row r="262" ht="12.75">
      <c r="D262" s="42"/>
    </row>
    <row r="263" ht="12.75">
      <c r="D263" s="42"/>
    </row>
    <row r="264" ht="12.75">
      <c r="D264" s="42"/>
    </row>
    <row r="265" ht="12.75">
      <c r="D265" s="42"/>
    </row>
    <row r="266" ht="12.75">
      <c r="D266" s="42"/>
    </row>
    <row r="267" ht="12.75">
      <c r="D267" s="42"/>
    </row>
    <row r="268" ht="12.75">
      <c r="D268" s="42"/>
    </row>
    <row r="269" ht="12.75">
      <c r="D269" s="42"/>
    </row>
    <row r="270" ht="12.75">
      <c r="D270" s="42"/>
    </row>
    <row r="271" ht="12.75">
      <c r="D271" s="42"/>
    </row>
    <row r="272" ht="12.75">
      <c r="D272" s="42"/>
    </row>
    <row r="273" ht="12.75">
      <c r="D273" s="42"/>
    </row>
    <row r="274" ht="12.75">
      <c r="D274" s="42"/>
    </row>
    <row r="275" ht="12.75">
      <c r="D275" s="42"/>
    </row>
    <row r="276" ht="12.75">
      <c r="D276" s="42"/>
    </row>
    <row r="277" ht="12.75">
      <c r="D277" s="42"/>
    </row>
    <row r="278" ht="12.75">
      <c r="D278" s="42"/>
    </row>
    <row r="279" ht="12.75">
      <c r="D279" s="42"/>
    </row>
    <row r="280" ht="12.75">
      <c r="D280" s="42"/>
    </row>
    <row r="281" ht="12.75">
      <c r="D281" s="42"/>
    </row>
    <row r="282" ht="12.75">
      <c r="D282" s="42"/>
    </row>
    <row r="283" ht="12.75">
      <c r="D283" s="42"/>
    </row>
    <row r="284" ht="12.75">
      <c r="D284" s="42"/>
    </row>
    <row r="285" ht="12.75">
      <c r="D285" s="42"/>
    </row>
    <row r="286" ht="12.75">
      <c r="D286" s="42"/>
    </row>
    <row r="287" ht="12.75">
      <c r="D287" s="42"/>
    </row>
    <row r="288" ht="12.75">
      <c r="D288" s="42"/>
    </row>
    <row r="289" ht="12.75">
      <c r="D289" s="42"/>
    </row>
    <row r="290" ht="12.75">
      <c r="D290" s="42"/>
    </row>
    <row r="291" ht="12.75">
      <c r="D291" s="42"/>
    </row>
    <row r="292" ht="12.75">
      <c r="D292" s="42"/>
    </row>
    <row r="293" ht="12.75">
      <c r="D293" s="42"/>
    </row>
    <row r="294" ht="12.75">
      <c r="D294" s="42"/>
    </row>
    <row r="295" ht="12.75">
      <c r="D295" s="42"/>
    </row>
    <row r="296" ht="12.75">
      <c r="D296" s="42"/>
    </row>
    <row r="297" ht="12.75">
      <c r="D297" s="42"/>
    </row>
    <row r="298" ht="12.75">
      <c r="D298" s="42"/>
    </row>
    <row r="299" ht="12.75">
      <c r="D299" s="42"/>
    </row>
    <row r="300" ht="12.75">
      <c r="D300" s="42"/>
    </row>
    <row r="301" ht="12.75">
      <c r="D301" s="42"/>
    </row>
    <row r="302" ht="12.75">
      <c r="D302" s="42"/>
    </row>
    <row r="303" ht="12.75">
      <c r="D303" s="42"/>
    </row>
    <row r="304" ht="12.75">
      <c r="D304" s="42"/>
    </row>
    <row r="305" ht="12.75">
      <c r="D305" s="42"/>
    </row>
    <row r="306" ht="12.75">
      <c r="D306" s="42"/>
    </row>
    <row r="307" ht="12.75">
      <c r="D307" s="42"/>
    </row>
    <row r="308" ht="12.75">
      <c r="D308" s="42"/>
    </row>
    <row r="309" ht="12.75">
      <c r="D309" s="42"/>
    </row>
    <row r="310" ht="12.75">
      <c r="D310" s="42"/>
    </row>
    <row r="311" ht="12.75">
      <c r="D311" s="42"/>
    </row>
    <row r="312" ht="12.75">
      <c r="D312" s="42"/>
    </row>
    <row r="313" ht="12.75">
      <c r="D313" s="42"/>
    </row>
    <row r="314" ht="12.75">
      <c r="D314" s="42"/>
    </row>
    <row r="315" ht="12.75">
      <c r="D315" s="42"/>
    </row>
    <row r="316" ht="12.75">
      <c r="D316" s="42"/>
    </row>
    <row r="317" ht="12.75">
      <c r="D317" s="42"/>
    </row>
    <row r="318" ht="12.75">
      <c r="D318" s="42"/>
    </row>
    <row r="319" ht="12.75">
      <c r="D319" s="42"/>
    </row>
    <row r="320" ht="12.75">
      <c r="D320" s="42"/>
    </row>
    <row r="321" ht="12.75">
      <c r="D321" s="42"/>
    </row>
    <row r="322" ht="12.75">
      <c r="D322" s="42"/>
    </row>
    <row r="323" ht="12.75">
      <c r="D323" s="42"/>
    </row>
    <row r="324" ht="12.75">
      <c r="D324" s="42"/>
    </row>
    <row r="325" ht="12.75">
      <c r="D325" s="42"/>
    </row>
    <row r="326" ht="12.75">
      <c r="D326" s="42"/>
    </row>
    <row r="327" ht="12.75">
      <c r="D327" s="42"/>
    </row>
    <row r="328" ht="12.75">
      <c r="D328" s="42"/>
    </row>
    <row r="329" ht="12.75">
      <c r="D329" s="42"/>
    </row>
    <row r="330" ht="12.75">
      <c r="D330" s="42"/>
    </row>
    <row r="331" ht="12.75">
      <c r="D331" s="42"/>
    </row>
    <row r="332" ht="12.75">
      <c r="D332" s="42"/>
    </row>
    <row r="333" ht="12.75">
      <c r="D333" s="42"/>
    </row>
    <row r="334" ht="12.75">
      <c r="D334" s="42"/>
    </row>
    <row r="335" ht="12.75">
      <c r="D335" s="42"/>
    </row>
    <row r="336" ht="12.75">
      <c r="D336" s="42"/>
    </row>
    <row r="337" ht="12.75">
      <c r="D337" s="42"/>
    </row>
    <row r="338" ht="12.75">
      <c r="D338" s="42"/>
    </row>
    <row r="339" ht="12.75">
      <c r="D339" s="42"/>
    </row>
    <row r="340" ht="12.75">
      <c r="D340" s="42"/>
    </row>
    <row r="341" ht="12.75">
      <c r="D341" s="42"/>
    </row>
    <row r="342" ht="12.75">
      <c r="D342" s="42"/>
    </row>
    <row r="343" ht="12.75">
      <c r="D343" s="42"/>
    </row>
    <row r="344" ht="12.75">
      <c r="D344" s="42"/>
    </row>
    <row r="345" ht="12.75">
      <c r="D345" s="42"/>
    </row>
    <row r="346" ht="12.75">
      <c r="D346" s="42"/>
    </row>
    <row r="347" ht="12.75">
      <c r="D347" s="42"/>
    </row>
    <row r="348" ht="12.75">
      <c r="D348" s="42"/>
    </row>
    <row r="349" ht="12.75">
      <c r="D349" s="42"/>
    </row>
    <row r="350" ht="12.75">
      <c r="D350" s="42"/>
    </row>
    <row r="351" ht="12.75">
      <c r="D351" s="42"/>
    </row>
    <row r="352" ht="12.75">
      <c r="D352" s="42"/>
    </row>
    <row r="353" ht="12.75">
      <c r="D353" s="42"/>
    </row>
    <row r="354" ht="12.75">
      <c r="D354" s="42"/>
    </row>
    <row r="355" ht="12.75">
      <c r="D355" s="42"/>
    </row>
    <row r="356" ht="12.75">
      <c r="D356" s="42"/>
    </row>
    <row r="357" ht="12.75">
      <c r="D357" s="42"/>
    </row>
    <row r="358" ht="12.75">
      <c r="D358" s="42"/>
    </row>
    <row r="359" ht="12.75">
      <c r="D359" s="42"/>
    </row>
    <row r="360" ht="12.75">
      <c r="D360" s="42"/>
    </row>
    <row r="361" ht="12.75">
      <c r="D361" s="42"/>
    </row>
    <row r="362" ht="12.75">
      <c r="D362" s="42"/>
    </row>
    <row r="363" ht="12.75">
      <c r="D363" s="42"/>
    </row>
    <row r="364" ht="12.75">
      <c r="D364" s="42"/>
    </row>
    <row r="365" ht="12.75">
      <c r="D365" s="42"/>
    </row>
    <row r="366" ht="12.75">
      <c r="D366" s="42"/>
    </row>
    <row r="367" ht="12.75">
      <c r="D367" s="42"/>
    </row>
    <row r="368" ht="12.75">
      <c r="D368" s="42"/>
    </row>
    <row r="369" ht="12.75">
      <c r="D369" s="42"/>
    </row>
    <row r="370" ht="12.75">
      <c r="D370" s="42"/>
    </row>
    <row r="371" ht="12.75">
      <c r="D371" s="42"/>
    </row>
    <row r="372" ht="12.75">
      <c r="D372" s="42"/>
    </row>
    <row r="373" ht="12.75">
      <c r="D373" s="42"/>
    </row>
    <row r="374" ht="12.75">
      <c r="D374" s="42"/>
    </row>
    <row r="375" ht="12.75">
      <c r="D375" s="42"/>
    </row>
    <row r="376" ht="12.75">
      <c r="D376" s="42"/>
    </row>
    <row r="377" ht="12.75">
      <c r="D377" s="42"/>
    </row>
    <row r="378" ht="12.75">
      <c r="D378" s="42"/>
    </row>
    <row r="379" ht="12.75">
      <c r="D379" s="42"/>
    </row>
    <row r="380" ht="12.75">
      <c r="D380" s="42"/>
    </row>
  </sheetData>
  <printOptions gridLines="1"/>
  <pageMargins left="0.75" right="0.75" top="1" bottom="1" header="0.511811023" footer="0.511811023"/>
  <pageSetup orientation="landscape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="150" zoomScaleNormal="150" workbookViewId="0" topLeftCell="A1">
      <selection activeCell="E12" sqref="E12"/>
    </sheetView>
  </sheetViews>
  <sheetFormatPr defaultColWidth="9.140625" defaultRowHeight="12.75"/>
  <cols>
    <col min="1" max="1" width="12.8515625" style="4" customWidth="1"/>
    <col min="2" max="2" width="12.8515625" style="23" customWidth="1"/>
    <col min="3" max="3" width="12.8515625" style="4" customWidth="1"/>
    <col min="4" max="4" width="2.28125" style="4" customWidth="1"/>
    <col min="5" max="5" width="12.8515625" style="4" customWidth="1"/>
    <col min="6" max="6" width="12.8515625" style="23" customWidth="1"/>
    <col min="7" max="7" width="12.8515625" style="4" customWidth="1"/>
    <col min="8" max="16384" width="11.421875" style="4" customWidth="1"/>
  </cols>
  <sheetData>
    <row r="1" spans="1:7" s="3" customFormat="1" ht="18">
      <c r="A1" s="3" t="s">
        <v>7</v>
      </c>
      <c r="B1" s="11"/>
      <c r="E1" s="3" t="s">
        <v>139</v>
      </c>
      <c r="F1" s="11"/>
      <c r="G1" s="3">
        <v>8</v>
      </c>
    </row>
    <row r="2" ht="19.5" customHeight="1">
      <c r="A2" s="3" t="s">
        <v>138</v>
      </c>
    </row>
    <row r="4" spans="1:7" ht="15">
      <c r="A4" s="17"/>
      <c r="B4" s="33" t="s">
        <v>0</v>
      </c>
      <c r="C4" s="18" t="s">
        <v>1</v>
      </c>
      <c r="F4" s="24"/>
      <c r="G4" s="19"/>
    </row>
    <row r="5" spans="1:3" ht="19.5" customHeight="1">
      <c r="A5" s="18" t="s">
        <v>18</v>
      </c>
      <c r="B5" s="18">
        <f>SUM(C12:C102)</f>
        <v>0</v>
      </c>
      <c r="C5" s="18">
        <f>SUM(G12:G102)</f>
        <v>13.75</v>
      </c>
    </row>
    <row r="6" spans="1:7" ht="19.5" customHeight="1">
      <c r="A6" s="18" t="s">
        <v>19</v>
      </c>
      <c r="B6" s="32">
        <f>B5*G1</f>
        <v>0</v>
      </c>
      <c r="C6" s="32">
        <f>C5*G1</f>
        <v>110</v>
      </c>
      <c r="F6" s="25"/>
      <c r="G6" s="20"/>
    </row>
    <row r="7" spans="1:7" ht="19.5" customHeight="1">
      <c r="A7" s="18" t="s">
        <v>20</v>
      </c>
      <c r="B7" s="43">
        <f>B6-(B6+C6)/2</f>
        <v>-55</v>
      </c>
      <c r="C7" s="43">
        <f>B7*-1</f>
        <v>55</v>
      </c>
      <c r="F7" s="25"/>
      <c r="G7" s="20"/>
    </row>
    <row r="8" spans="1:7" ht="15">
      <c r="A8" s="31"/>
      <c r="B8" s="31"/>
      <c r="C8" s="31"/>
      <c r="F8" s="25"/>
      <c r="G8" s="20"/>
    </row>
    <row r="9" spans="6:7" ht="12.75">
      <c r="F9" s="26"/>
      <c r="G9" s="21"/>
    </row>
    <row r="10" spans="1:5" ht="18">
      <c r="A10" s="3" t="s">
        <v>0</v>
      </c>
      <c r="E10" s="3" t="s">
        <v>1</v>
      </c>
    </row>
    <row r="11" spans="1:7" ht="15">
      <c r="A11" s="22" t="s">
        <v>21</v>
      </c>
      <c r="B11" s="27" t="s">
        <v>13</v>
      </c>
      <c r="C11" s="22" t="s">
        <v>18</v>
      </c>
      <c r="E11" s="22" t="s">
        <v>21</v>
      </c>
      <c r="F11" s="27" t="s">
        <v>13</v>
      </c>
      <c r="G11" s="22" t="s">
        <v>18</v>
      </c>
    </row>
    <row r="12" spans="1:7" ht="12.75">
      <c r="A12" s="23"/>
      <c r="E12" s="23">
        <v>2002</v>
      </c>
      <c r="F12" s="23" t="s">
        <v>77</v>
      </c>
      <c r="G12" s="4">
        <v>13.75</v>
      </c>
    </row>
    <row r="13" spans="1:5" ht="12.75">
      <c r="A13" s="23"/>
      <c r="E13" s="23"/>
    </row>
    <row r="14" spans="1:5" ht="12.75">
      <c r="A14" s="23"/>
      <c r="E14" s="23"/>
    </row>
    <row r="15" spans="1:5" ht="12.75">
      <c r="A15" s="23"/>
      <c r="E15" s="23"/>
    </row>
    <row r="16" spans="1:5" ht="12.75">
      <c r="A16" s="23"/>
      <c r="E16" s="23"/>
    </row>
    <row r="17" spans="1:5" ht="12.75">
      <c r="A17" s="23"/>
      <c r="E17" s="23"/>
    </row>
    <row r="18" spans="1:5" ht="12.75">
      <c r="A18" s="23"/>
      <c r="E18" s="23"/>
    </row>
    <row r="19" spans="1:5" ht="12.75">
      <c r="A19" s="23"/>
      <c r="E19" s="23"/>
    </row>
    <row r="20" ht="12.75">
      <c r="E20" s="23"/>
    </row>
    <row r="21" ht="12.75">
      <c r="E21" s="23"/>
    </row>
    <row r="28" ht="12.75">
      <c r="C28" s="41"/>
    </row>
    <row r="29" ht="12.75">
      <c r="C29" s="41"/>
    </row>
    <row r="30" ht="12.75">
      <c r="C30" s="41"/>
    </row>
    <row r="31" ht="12.75">
      <c r="C31" s="41"/>
    </row>
  </sheetData>
  <printOptions gridLines="1"/>
  <pageMargins left="0.75" right="0.75" top="1" bottom="1" header="0.511811023" footer="0.511811023"/>
  <pageSetup orientation="portrait" paperSize="9" r:id="rId1"/>
  <headerFooter alignWithMargins="0">
    <oddHeader>&amp;L-&amp;CSeite &amp;P&amp;R&amp;D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3">
      <selection activeCell="E24" sqref="E24"/>
    </sheetView>
  </sheetViews>
  <sheetFormatPr defaultColWidth="9.140625" defaultRowHeight="12.75"/>
  <cols>
    <col min="1" max="2" width="16.28125" style="40" customWidth="1"/>
    <col min="3" max="3" width="16.28125" style="86" customWidth="1"/>
    <col min="4" max="4" width="8.7109375" style="86" customWidth="1"/>
    <col min="5" max="5" width="53.28125" style="86" customWidth="1"/>
    <col min="6" max="6" width="8.421875" style="86" customWidth="1"/>
    <col min="7" max="16384" width="11.421875" style="40" customWidth="1"/>
  </cols>
  <sheetData>
    <row r="1" ht="20.25">
      <c r="A1" s="40" t="s">
        <v>22</v>
      </c>
    </row>
    <row r="3" spans="1:4" ht="18.75" customHeight="1">
      <c r="A3" s="87"/>
      <c r="B3" s="88" t="s">
        <v>0</v>
      </c>
      <c r="C3" s="88" t="s">
        <v>1</v>
      </c>
      <c r="D3" s="89"/>
    </row>
    <row r="4" spans="1:6" ht="18.75" customHeight="1">
      <c r="A4" s="90" t="s">
        <v>23</v>
      </c>
      <c r="B4" s="87">
        <f>SUM(G10:G25)</f>
        <v>35</v>
      </c>
      <c r="C4" s="87">
        <f>SUM(H10:H25)</f>
        <v>204</v>
      </c>
      <c r="D4" s="91"/>
      <c r="F4" s="40"/>
    </row>
    <row r="5" spans="1:6" ht="18.75" customHeight="1">
      <c r="A5" s="90" t="s">
        <v>19</v>
      </c>
      <c r="B5" s="92">
        <f>B4*8</f>
        <v>280</v>
      </c>
      <c r="C5" s="92">
        <f>C4*8</f>
        <v>1632</v>
      </c>
      <c r="D5" s="93"/>
      <c r="F5" s="40"/>
    </row>
    <row r="6" spans="1:6" ht="18.75" customHeight="1">
      <c r="A6" s="90" t="s">
        <v>20</v>
      </c>
      <c r="B6" s="94">
        <f>(B5+C5)/2-B5</f>
        <v>676</v>
      </c>
      <c r="C6" s="94">
        <f>B6*-1</f>
        <v>-676</v>
      </c>
      <c r="D6" s="95"/>
      <c r="F6" s="40"/>
    </row>
    <row r="7" spans="3:6" ht="20.25">
      <c r="C7" s="40"/>
      <c r="D7" s="40"/>
      <c r="E7" s="40"/>
      <c r="F7" s="40"/>
    </row>
    <row r="9" spans="1:8" s="97" customFormat="1" ht="20.25">
      <c r="A9" s="96" t="s">
        <v>24</v>
      </c>
      <c r="B9" s="96" t="s">
        <v>25</v>
      </c>
      <c r="C9" s="96" t="s">
        <v>23</v>
      </c>
      <c r="D9" s="96" t="s">
        <v>80</v>
      </c>
      <c r="E9" s="96" t="s">
        <v>26</v>
      </c>
      <c r="F9" s="96" t="s">
        <v>27</v>
      </c>
      <c r="G9" s="96" t="s">
        <v>28</v>
      </c>
      <c r="H9" s="96" t="s">
        <v>29</v>
      </c>
    </row>
    <row r="10" spans="1:8" s="97" customFormat="1" ht="20.25">
      <c r="A10" s="98" t="s">
        <v>75</v>
      </c>
      <c r="B10" s="98" t="s">
        <v>132</v>
      </c>
      <c r="C10" s="86">
        <v>6</v>
      </c>
      <c r="D10" s="99">
        <v>2</v>
      </c>
      <c r="E10" s="99" t="s">
        <v>133</v>
      </c>
      <c r="F10" s="99" t="s">
        <v>28</v>
      </c>
      <c r="G10" s="40">
        <f>IF(F10="J",C10*D10,0)</f>
        <v>12</v>
      </c>
      <c r="H10" s="40">
        <f>IF(F10="G",C10*D10,0)</f>
        <v>0</v>
      </c>
    </row>
    <row r="11" spans="1:8" ht="20.25">
      <c r="A11" s="98" t="s">
        <v>78</v>
      </c>
      <c r="B11" s="98" t="s">
        <v>79</v>
      </c>
      <c r="C11" s="86">
        <v>7</v>
      </c>
      <c r="D11" s="86">
        <v>2</v>
      </c>
      <c r="E11" s="86" t="s">
        <v>83</v>
      </c>
      <c r="F11" s="86" t="s">
        <v>29</v>
      </c>
      <c r="G11" s="40">
        <f>IF(F11="J",C11*D11,0)</f>
        <v>0</v>
      </c>
      <c r="H11" s="40">
        <f>IF(F11="G",C11*D11,0)</f>
        <v>14</v>
      </c>
    </row>
    <row r="12" spans="1:8" ht="20.25">
      <c r="A12" s="98" t="s">
        <v>81</v>
      </c>
      <c r="B12" s="98" t="s">
        <v>82</v>
      </c>
      <c r="C12" s="100">
        <v>28</v>
      </c>
      <c r="D12" s="86">
        <v>1</v>
      </c>
      <c r="E12" s="86" t="s">
        <v>1</v>
      </c>
      <c r="F12" s="86" t="s">
        <v>29</v>
      </c>
      <c r="G12" s="40">
        <f aca="true" t="shared" si="0" ref="G12:G18">IF(F12="J",C12*D12,0)</f>
        <v>0</v>
      </c>
      <c r="H12" s="40">
        <f aca="true" t="shared" si="1" ref="H12:H18">IF(F12="G",C12*D12,0)</f>
        <v>28</v>
      </c>
    </row>
    <row r="13" spans="1:8" ht="20.25">
      <c r="A13" s="98" t="s">
        <v>81</v>
      </c>
      <c r="B13" s="98" t="s">
        <v>84</v>
      </c>
      <c r="C13" s="86">
        <v>19</v>
      </c>
      <c r="D13" s="86">
        <v>1</v>
      </c>
      <c r="E13" s="86" t="s">
        <v>85</v>
      </c>
      <c r="F13" s="86" t="s">
        <v>29</v>
      </c>
      <c r="G13" s="40">
        <f t="shared" si="0"/>
        <v>0</v>
      </c>
      <c r="H13" s="40">
        <f t="shared" si="1"/>
        <v>19</v>
      </c>
    </row>
    <row r="14" spans="1:8" ht="20.25">
      <c r="A14" s="98" t="s">
        <v>86</v>
      </c>
      <c r="B14" s="98" t="s">
        <v>87</v>
      </c>
      <c r="C14" s="86">
        <v>21</v>
      </c>
      <c r="D14" s="86">
        <v>2</v>
      </c>
      <c r="E14" s="86" t="s">
        <v>88</v>
      </c>
      <c r="F14" s="86" t="s">
        <v>29</v>
      </c>
      <c r="G14" s="40">
        <f t="shared" si="0"/>
        <v>0</v>
      </c>
      <c r="H14" s="40">
        <f t="shared" si="1"/>
        <v>42</v>
      </c>
    </row>
    <row r="15" spans="1:8" ht="20.25">
      <c r="A15" s="98" t="s">
        <v>125</v>
      </c>
      <c r="B15" s="98" t="s">
        <v>126</v>
      </c>
      <c r="C15" s="86">
        <v>97</v>
      </c>
      <c r="D15" s="86">
        <v>1</v>
      </c>
      <c r="E15" s="86" t="s">
        <v>127</v>
      </c>
      <c r="F15" s="86" t="s">
        <v>29</v>
      </c>
      <c r="G15" s="40">
        <f t="shared" si="0"/>
        <v>0</v>
      </c>
      <c r="H15" s="40">
        <f t="shared" si="1"/>
        <v>97</v>
      </c>
    </row>
    <row r="16" spans="1:8" ht="20.25">
      <c r="A16" s="98" t="s">
        <v>126</v>
      </c>
      <c r="B16" s="98" t="s">
        <v>129</v>
      </c>
      <c r="C16" s="86">
        <v>4</v>
      </c>
      <c r="D16" s="86">
        <v>1</v>
      </c>
      <c r="E16" s="86" t="s">
        <v>1</v>
      </c>
      <c r="F16" s="86" t="s">
        <v>29</v>
      </c>
      <c r="G16" s="40">
        <f t="shared" si="0"/>
        <v>0</v>
      </c>
      <c r="H16" s="40">
        <f t="shared" si="1"/>
        <v>4</v>
      </c>
    </row>
    <row r="17" spans="1:8" ht="20.25">
      <c r="A17" s="98" t="s">
        <v>126</v>
      </c>
      <c r="B17" s="98" t="s">
        <v>75</v>
      </c>
      <c r="C17" s="86">
        <v>14</v>
      </c>
      <c r="D17" s="86">
        <v>1</v>
      </c>
      <c r="E17" s="86" t="s">
        <v>0</v>
      </c>
      <c r="F17" s="86" t="s">
        <v>28</v>
      </c>
      <c r="G17" s="40">
        <f t="shared" si="0"/>
        <v>14</v>
      </c>
      <c r="H17" s="40">
        <f t="shared" si="1"/>
        <v>0</v>
      </c>
    </row>
    <row r="18" spans="1:8" ht="20.25">
      <c r="A18" s="98" t="s">
        <v>130</v>
      </c>
      <c r="B18" s="98" t="s">
        <v>75</v>
      </c>
      <c r="C18" s="86">
        <v>9</v>
      </c>
      <c r="D18" s="86">
        <v>1</v>
      </c>
      <c r="E18" s="86" t="s">
        <v>131</v>
      </c>
      <c r="F18" s="86" t="s">
        <v>28</v>
      </c>
      <c r="G18" s="40">
        <f t="shared" si="0"/>
        <v>9</v>
      </c>
      <c r="H18" s="40">
        <f t="shared" si="1"/>
        <v>0</v>
      </c>
    </row>
    <row r="19" spans="1:2" ht="20.25">
      <c r="A19" s="98"/>
      <c r="B19" s="98"/>
    </row>
    <row r="20" spans="1:2" ht="20.25">
      <c r="A20" s="98"/>
      <c r="B20" s="98"/>
    </row>
    <row r="21" spans="1:2" ht="20.25">
      <c r="A21" s="98"/>
      <c r="B21" s="98"/>
    </row>
    <row r="22" spans="1:2" ht="20.25">
      <c r="A22" s="98"/>
      <c r="B22" s="98"/>
    </row>
    <row r="23" spans="1:2" ht="20.25">
      <c r="A23" s="98"/>
      <c r="B23" s="98"/>
    </row>
    <row r="24" spans="1:2" ht="20.25">
      <c r="A24" s="98"/>
      <c r="B24" s="98"/>
    </row>
    <row r="25" spans="1:2" ht="20.25">
      <c r="A25" s="98"/>
      <c r="B25" s="98"/>
    </row>
  </sheetData>
  <printOptions gridLines="1"/>
  <pageMargins left="0.75" right="0.75" top="1" bottom="1" header="0.511811023" footer="0.511811023"/>
  <pageSetup orientation="portrait" paperSize="9" r:id="rId1"/>
  <headerFooter alignWithMargins="0">
    <oddHeader>&amp;L-&amp;CSeite &amp;P&amp;R&amp;D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1">
      <selection activeCell="C4" sqref="C4"/>
    </sheetView>
  </sheetViews>
  <sheetFormatPr defaultColWidth="9.140625" defaultRowHeight="12.75"/>
  <cols>
    <col min="1" max="1" width="8.8515625" style="72" customWidth="1"/>
    <col min="2" max="2" width="24.28125" style="73" customWidth="1"/>
    <col min="3" max="3" width="8.28125" style="74" customWidth="1"/>
    <col min="4" max="4" width="15.28125" style="75" customWidth="1"/>
    <col min="5" max="10" width="11.421875" style="75" customWidth="1"/>
    <col min="11" max="11" width="13.140625" style="75" customWidth="1"/>
    <col min="12" max="16384" width="11.421875" style="75" customWidth="1"/>
  </cols>
  <sheetData>
    <row r="1" spans="1:13" s="45" customFormat="1" ht="19.5">
      <c r="A1"/>
      <c r="B1"/>
      <c r="C1" s="12"/>
      <c r="D1"/>
      <c r="E1" s="45">
        <v>0</v>
      </c>
      <c r="F1" s="45">
        <v>1</v>
      </c>
      <c r="G1" s="45">
        <v>2</v>
      </c>
      <c r="H1" s="45">
        <v>3</v>
      </c>
      <c r="I1" s="45">
        <v>4</v>
      </c>
      <c r="J1" s="45">
        <v>5</v>
      </c>
      <c r="K1" s="45">
        <v>6</v>
      </c>
      <c r="L1" s="45">
        <v>7</v>
      </c>
      <c r="M1" s="45">
        <v>8</v>
      </c>
    </row>
    <row r="2" spans="1:13" s="51" customFormat="1" ht="39" customHeight="1">
      <c r="A2" s="46" t="s">
        <v>89</v>
      </c>
      <c r="B2" s="47"/>
      <c r="C2" s="48"/>
      <c r="D2" s="47"/>
      <c r="E2" s="49" t="s">
        <v>90</v>
      </c>
      <c r="F2" s="50" t="s">
        <v>91</v>
      </c>
      <c r="G2" s="50" t="s">
        <v>92</v>
      </c>
      <c r="H2" s="50" t="s">
        <v>93</v>
      </c>
      <c r="I2" s="50" t="s">
        <v>94</v>
      </c>
      <c r="J2" s="50" t="s">
        <v>95</v>
      </c>
      <c r="K2" s="49" t="s">
        <v>96</v>
      </c>
      <c r="L2" s="49" t="s">
        <v>97</v>
      </c>
      <c r="M2" s="49" t="s">
        <v>0</v>
      </c>
    </row>
    <row r="3" spans="1:13" s="54" customFormat="1" ht="19.5">
      <c r="A3"/>
      <c r="B3"/>
      <c r="C3" s="12"/>
      <c r="D3" s="52" t="s">
        <v>98</v>
      </c>
      <c r="E3" s="53">
        <f>SUM(F3:P3)</f>
        <v>97</v>
      </c>
      <c r="F3" s="53">
        <v>12</v>
      </c>
      <c r="G3" s="53">
        <v>17</v>
      </c>
      <c r="H3" s="53">
        <v>12</v>
      </c>
      <c r="I3" s="53">
        <v>21</v>
      </c>
      <c r="J3" s="53">
        <v>12</v>
      </c>
      <c r="K3" s="53">
        <v>12</v>
      </c>
      <c r="L3" s="53">
        <v>7</v>
      </c>
      <c r="M3" s="53">
        <v>4</v>
      </c>
    </row>
    <row r="4" spans="1:13" s="59" customFormat="1" ht="18.75" customHeight="1">
      <c r="A4"/>
      <c r="B4" s="55" t="s">
        <v>99</v>
      </c>
      <c r="C4" s="56">
        <f>E5/E3</f>
        <v>6.354845360824743</v>
      </c>
      <c r="D4" s="52" t="s">
        <v>100</v>
      </c>
      <c r="E4" s="57">
        <f aca="true" t="shared" si="0" ref="E4:M4">SUM(E9:E42)</f>
        <v>-616.4200000000001</v>
      </c>
      <c r="F4" s="58">
        <f t="shared" si="0"/>
        <v>-111.5592380952381</v>
      </c>
      <c r="G4" s="58">
        <f t="shared" si="0"/>
        <v>902.2514285714286</v>
      </c>
      <c r="H4" s="58">
        <f t="shared" si="0"/>
        <v>23.040761904761904</v>
      </c>
      <c r="I4" s="58">
        <f t="shared" si="0"/>
        <v>-147.84495238095235</v>
      </c>
      <c r="J4" s="58">
        <f t="shared" si="0"/>
        <v>-28.3592380952381</v>
      </c>
      <c r="K4" s="58">
        <f t="shared" si="0"/>
        <v>-86.68095238095239</v>
      </c>
      <c r="L4" s="58">
        <f t="shared" si="0"/>
        <v>100.70142857142856</v>
      </c>
      <c r="M4" s="58">
        <f t="shared" si="0"/>
        <v>-35.12</v>
      </c>
    </row>
    <row r="5" spans="1:13" s="59" customFormat="1" ht="18.75" customHeight="1">
      <c r="A5"/>
      <c r="B5"/>
      <c r="C5" s="60"/>
      <c r="D5" s="52" t="s">
        <v>101</v>
      </c>
      <c r="E5" s="61">
        <f>SUM(F5:P5)*-1</f>
        <v>616.4200000000001</v>
      </c>
      <c r="F5" s="42">
        <f aca="true" t="shared" si="1" ref="F5:M5">$E4/$E3*F3</f>
        <v>-76.25814432989691</v>
      </c>
      <c r="G5" s="42">
        <f t="shared" si="1"/>
        <v>-108.03237113402062</v>
      </c>
      <c r="H5" s="42">
        <f t="shared" si="1"/>
        <v>-76.25814432989691</v>
      </c>
      <c r="I5" s="42">
        <f t="shared" si="1"/>
        <v>-133.45175257731958</v>
      </c>
      <c r="J5" s="42">
        <f t="shared" si="1"/>
        <v>-76.25814432989691</v>
      </c>
      <c r="K5" s="42">
        <f t="shared" si="1"/>
        <v>-76.25814432989691</v>
      </c>
      <c r="L5" s="42">
        <f t="shared" si="1"/>
        <v>-44.4839175257732</v>
      </c>
      <c r="M5" s="42">
        <f t="shared" si="1"/>
        <v>-25.41938144329897</v>
      </c>
    </row>
    <row r="6" spans="1:13" s="59" customFormat="1" ht="18.75" customHeight="1" thickBot="1">
      <c r="A6"/>
      <c r="B6"/>
      <c r="C6" s="12"/>
      <c r="D6" s="52" t="s">
        <v>102</v>
      </c>
      <c r="E6" s="62">
        <f aca="true" t="shared" si="2" ref="E6:M6">SUM(E4:E5)</f>
        <v>0</v>
      </c>
      <c r="F6" s="62">
        <f t="shared" si="2"/>
        <v>-187.817382425135</v>
      </c>
      <c r="G6" s="62">
        <f t="shared" si="2"/>
        <v>794.219057437408</v>
      </c>
      <c r="H6" s="62">
        <f t="shared" si="2"/>
        <v>-53.217382425135</v>
      </c>
      <c r="I6" s="62">
        <f t="shared" si="2"/>
        <v>-281.2967049582719</v>
      </c>
      <c r="J6" s="62">
        <f t="shared" si="2"/>
        <v>-104.617382425135</v>
      </c>
      <c r="K6" s="62">
        <f t="shared" si="2"/>
        <v>-162.9390967108493</v>
      </c>
      <c r="L6" s="62">
        <f t="shared" si="2"/>
        <v>56.217511045655364</v>
      </c>
      <c r="M6" s="62">
        <f t="shared" si="2"/>
        <v>-60.539381443298964</v>
      </c>
    </row>
    <row r="7" spans="1:13" s="59" customFormat="1" ht="13.5" thickTop="1">
      <c r="A7"/>
      <c r="B7"/>
      <c r="C7" s="12"/>
      <c r="D7"/>
      <c r="E7" s="42"/>
      <c r="F7" s="42"/>
      <c r="G7" s="42"/>
      <c r="H7" s="42"/>
      <c r="I7" s="42"/>
      <c r="J7" s="42"/>
      <c r="K7" s="42"/>
      <c r="L7" s="42"/>
      <c r="M7" s="42"/>
    </row>
    <row r="8" spans="1:13" s="51" customFormat="1" ht="30.75" customHeight="1">
      <c r="A8" s="63"/>
      <c r="B8" s="64" t="s">
        <v>14</v>
      </c>
      <c r="C8" s="65" t="s">
        <v>103</v>
      </c>
      <c r="D8" s="66" t="s">
        <v>30</v>
      </c>
      <c r="E8" s="66" t="str">
        <f aca="true" t="shared" si="3" ref="E8:M8">IF(E2&lt;&gt;"",E2,"")</f>
        <v>Alle</v>
      </c>
      <c r="F8" s="66" t="str">
        <f t="shared" si="3"/>
        <v>Manno</v>
      </c>
      <c r="G8" s="66" t="str">
        <f t="shared" si="3"/>
        <v>Gerrit </v>
      </c>
      <c r="H8" s="66" t="str">
        <f t="shared" si="3"/>
        <v>Torsten</v>
      </c>
      <c r="I8" s="66" t="str">
        <f t="shared" si="3"/>
        <v>Georg</v>
      </c>
      <c r="J8" s="66" t="str">
        <f t="shared" si="3"/>
        <v>Stefan</v>
      </c>
      <c r="K8" s="66" t="str">
        <f t="shared" si="3"/>
        <v>Johannes</v>
      </c>
      <c r="L8" s="66" t="str">
        <f t="shared" si="3"/>
        <v>Yves</v>
      </c>
      <c r="M8" s="66" t="str">
        <f t="shared" si="3"/>
        <v>Jens</v>
      </c>
    </row>
    <row r="9" spans="1:13" s="71" customFormat="1" ht="12.75">
      <c r="A9" s="67">
        <f aca="true" t="shared" si="4" ref="A9:A40">SUM(E9:P9)</f>
        <v>0</v>
      </c>
      <c r="B9" s="68" t="s">
        <v>104</v>
      </c>
      <c r="C9" s="69">
        <v>1</v>
      </c>
      <c r="D9" s="70">
        <v>12.7</v>
      </c>
      <c r="E9" s="70">
        <v>-12.7</v>
      </c>
      <c r="F9" s="70"/>
      <c r="G9" s="70">
        <v>12.7</v>
      </c>
      <c r="H9" s="70"/>
      <c r="I9" s="70"/>
      <c r="J9" s="70"/>
      <c r="K9" s="70"/>
      <c r="L9" s="70"/>
      <c r="M9" s="70"/>
    </row>
    <row r="10" spans="1:13" s="71" customFormat="1" ht="12.75">
      <c r="A10" s="67">
        <f t="shared" si="4"/>
        <v>0</v>
      </c>
      <c r="B10" s="68" t="s">
        <v>105</v>
      </c>
      <c r="C10" s="69">
        <v>2</v>
      </c>
      <c r="D10" s="70">
        <v>156.1</v>
      </c>
      <c r="E10" s="70">
        <f aca="true" t="shared" si="5" ref="E10:E25">D10*-1</f>
        <v>-156.1</v>
      </c>
      <c r="F10" s="70"/>
      <c r="G10" s="70">
        <v>56.1</v>
      </c>
      <c r="H10" s="70">
        <v>100</v>
      </c>
      <c r="I10" s="70"/>
      <c r="J10" s="70"/>
      <c r="K10" s="70"/>
      <c r="L10" s="70"/>
      <c r="M10" s="70"/>
    </row>
    <row r="11" spans="1:13" s="71" customFormat="1" ht="12.75">
      <c r="A11" s="67">
        <f t="shared" si="4"/>
        <v>0</v>
      </c>
      <c r="B11" s="68" t="s">
        <v>106</v>
      </c>
      <c r="C11" s="69"/>
      <c r="D11" s="70">
        <v>120</v>
      </c>
      <c r="E11" s="70">
        <v>0</v>
      </c>
      <c r="F11" s="70"/>
      <c r="G11" s="70">
        <v>-120</v>
      </c>
      <c r="H11" s="70"/>
      <c r="I11" s="70"/>
      <c r="J11" s="70"/>
      <c r="K11" s="70"/>
      <c r="L11" s="70">
        <v>120</v>
      </c>
      <c r="M11" s="70"/>
    </row>
    <row r="12" spans="1:13" s="71" customFormat="1" ht="12.75">
      <c r="A12" s="67">
        <f t="shared" si="4"/>
        <v>0</v>
      </c>
      <c r="B12" s="68" t="s">
        <v>107</v>
      </c>
      <c r="C12" s="69">
        <v>3</v>
      </c>
      <c r="D12" s="70">
        <v>7.3</v>
      </c>
      <c r="E12" s="70">
        <f t="shared" si="5"/>
        <v>-7.3</v>
      </c>
      <c r="F12" s="70"/>
      <c r="G12" s="70"/>
      <c r="H12" s="70"/>
      <c r="I12" s="70"/>
      <c r="J12" s="70"/>
      <c r="K12" s="70"/>
      <c r="L12" s="70">
        <v>7.3</v>
      </c>
      <c r="M12" s="70"/>
    </row>
    <row r="13" spans="1:13" s="71" customFormat="1" ht="12.75">
      <c r="A13" s="67">
        <f t="shared" si="4"/>
        <v>0</v>
      </c>
      <c r="B13" s="68" t="s">
        <v>107</v>
      </c>
      <c r="C13" s="69">
        <v>4</v>
      </c>
      <c r="D13" s="70">
        <v>6.4</v>
      </c>
      <c r="E13" s="70">
        <f t="shared" si="5"/>
        <v>-6.4</v>
      </c>
      <c r="F13" s="70"/>
      <c r="G13" s="70"/>
      <c r="H13" s="70"/>
      <c r="I13" s="70"/>
      <c r="J13" s="70"/>
      <c r="K13" s="70"/>
      <c r="L13" s="70">
        <v>6.4</v>
      </c>
      <c r="M13" s="70"/>
    </row>
    <row r="14" spans="1:13" s="71" customFormat="1" ht="12.75">
      <c r="A14" s="67">
        <f t="shared" si="4"/>
        <v>0</v>
      </c>
      <c r="B14" s="68" t="s">
        <v>107</v>
      </c>
      <c r="C14" s="69">
        <v>5</v>
      </c>
      <c r="D14" s="70">
        <v>49.33</v>
      </c>
      <c r="E14" s="70">
        <f t="shared" si="5"/>
        <v>-49.33</v>
      </c>
      <c r="F14" s="70"/>
      <c r="G14" s="70"/>
      <c r="H14" s="70"/>
      <c r="I14" s="70"/>
      <c r="J14" s="70"/>
      <c r="K14" s="70"/>
      <c r="L14" s="70">
        <v>49.33</v>
      </c>
      <c r="M14" s="70"/>
    </row>
    <row r="15" spans="1:13" s="71" customFormat="1" ht="12.75">
      <c r="A15" s="67">
        <f t="shared" si="4"/>
        <v>0</v>
      </c>
      <c r="B15" s="68" t="s">
        <v>108</v>
      </c>
      <c r="C15" s="69">
        <v>6</v>
      </c>
      <c r="D15" s="70">
        <v>27.84</v>
      </c>
      <c r="E15" s="70">
        <v>0</v>
      </c>
      <c r="F15" s="70">
        <v>-4.64</v>
      </c>
      <c r="G15" s="70">
        <v>27.84</v>
      </c>
      <c r="H15" s="70">
        <v>-4.64</v>
      </c>
      <c r="I15" s="70">
        <v>-4.64</v>
      </c>
      <c r="J15" s="70">
        <v>-4.64</v>
      </c>
      <c r="K15" s="70">
        <v>-4.64</v>
      </c>
      <c r="L15" s="70">
        <v>-4.64</v>
      </c>
      <c r="M15" s="70"/>
    </row>
    <row r="16" spans="1:13" s="71" customFormat="1" ht="12.75">
      <c r="A16" s="67">
        <f t="shared" si="4"/>
        <v>0</v>
      </c>
      <c r="B16" s="68" t="s">
        <v>109</v>
      </c>
      <c r="C16" s="69">
        <v>7</v>
      </c>
      <c r="D16" s="70">
        <v>2.09</v>
      </c>
      <c r="E16" s="70">
        <f t="shared" si="5"/>
        <v>-2.09</v>
      </c>
      <c r="F16" s="70"/>
      <c r="G16" s="70">
        <v>2.09</v>
      </c>
      <c r="H16" s="70"/>
      <c r="I16" s="70"/>
      <c r="J16" s="70"/>
      <c r="K16" s="70"/>
      <c r="L16" s="70"/>
      <c r="M16" s="70"/>
    </row>
    <row r="17" spans="1:13" s="71" customFormat="1" ht="12.75">
      <c r="A17" s="67">
        <f t="shared" si="4"/>
        <v>0</v>
      </c>
      <c r="B17" s="68" t="s">
        <v>110</v>
      </c>
      <c r="C17" s="69">
        <v>8</v>
      </c>
      <c r="D17" s="70">
        <v>5.16</v>
      </c>
      <c r="E17" s="70">
        <f t="shared" si="5"/>
        <v>-5.16</v>
      </c>
      <c r="F17" s="70"/>
      <c r="G17" s="70"/>
      <c r="H17" s="70">
        <v>5.16</v>
      </c>
      <c r="I17" s="70"/>
      <c r="J17" s="70"/>
      <c r="K17" s="70"/>
      <c r="L17" s="70"/>
      <c r="M17" s="70"/>
    </row>
    <row r="18" spans="1:13" s="71" customFormat="1" ht="12.75">
      <c r="A18" s="67">
        <f t="shared" si="4"/>
        <v>0</v>
      </c>
      <c r="B18" s="68" t="s">
        <v>110</v>
      </c>
      <c r="C18" s="69">
        <v>9</v>
      </c>
      <c r="D18" s="70">
        <v>69.24</v>
      </c>
      <c r="E18" s="70">
        <f t="shared" si="5"/>
        <v>-69.24</v>
      </c>
      <c r="F18" s="70"/>
      <c r="G18" s="70"/>
      <c r="H18" s="70">
        <v>69.24</v>
      </c>
      <c r="I18" s="70"/>
      <c r="J18" s="70"/>
      <c r="K18" s="70"/>
      <c r="L18" s="70"/>
      <c r="M18" s="70"/>
    </row>
    <row r="19" spans="1:13" s="71" customFormat="1" ht="12.75">
      <c r="A19" s="67">
        <f t="shared" si="4"/>
        <v>0.004285714285714448</v>
      </c>
      <c r="B19" s="68" t="s">
        <v>111</v>
      </c>
      <c r="C19" s="69">
        <v>10</v>
      </c>
      <c r="D19" s="70">
        <v>7.1</v>
      </c>
      <c r="E19" s="70">
        <v>0</v>
      </c>
      <c r="F19" s="70">
        <f>7.1/7*-1</f>
        <v>-1.0142857142857142</v>
      </c>
      <c r="G19" s="70">
        <f aca="true" t="shared" si="6" ref="G19:L19">7.1/7*-1</f>
        <v>-1.0142857142857142</v>
      </c>
      <c r="H19" s="70">
        <f t="shared" si="6"/>
        <v>-1.0142857142857142</v>
      </c>
      <c r="I19" s="70">
        <f t="shared" si="6"/>
        <v>-1.0142857142857142</v>
      </c>
      <c r="J19" s="70">
        <f t="shared" si="6"/>
        <v>-1.0142857142857142</v>
      </c>
      <c r="K19" s="70">
        <v>6.09</v>
      </c>
      <c r="L19" s="70">
        <f t="shared" si="6"/>
        <v>-1.0142857142857142</v>
      </c>
      <c r="M19" s="70"/>
    </row>
    <row r="20" spans="1:13" s="71" customFormat="1" ht="12.75">
      <c r="A20" s="67">
        <f t="shared" si="4"/>
        <v>0</v>
      </c>
      <c r="B20" s="68" t="s">
        <v>112</v>
      </c>
      <c r="C20" s="69">
        <v>10</v>
      </c>
      <c r="D20" s="70">
        <v>22.75</v>
      </c>
      <c r="E20" s="70">
        <f t="shared" si="5"/>
        <v>-22.75</v>
      </c>
      <c r="F20" s="70"/>
      <c r="G20" s="70"/>
      <c r="H20" s="70"/>
      <c r="I20" s="70"/>
      <c r="J20" s="70"/>
      <c r="K20" s="70">
        <v>22.75</v>
      </c>
      <c r="L20" s="70"/>
      <c r="M20" s="70"/>
    </row>
    <row r="21" spans="1:13" s="71" customFormat="1" ht="12.75">
      <c r="A21" s="67">
        <f t="shared" si="4"/>
        <v>0</v>
      </c>
      <c r="B21" s="68" t="s">
        <v>112</v>
      </c>
      <c r="C21" s="69">
        <v>11</v>
      </c>
      <c r="D21" s="70">
        <v>18.54</v>
      </c>
      <c r="E21" s="70">
        <f t="shared" si="5"/>
        <v>-18.54</v>
      </c>
      <c r="F21" s="70"/>
      <c r="G21" s="70"/>
      <c r="H21" s="70"/>
      <c r="I21" s="70"/>
      <c r="J21" s="70"/>
      <c r="K21" s="70">
        <v>18.54</v>
      </c>
      <c r="L21" s="70"/>
      <c r="M21" s="70"/>
    </row>
    <row r="22" spans="1:13" s="71" customFormat="1" ht="12.75">
      <c r="A22" s="67">
        <f t="shared" si="4"/>
        <v>-0.00333333333333119</v>
      </c>
      <c r="B22" s="68" t="s">
        <v>113</v>
      </c>
      <c r="C22" s="69">
        <v>12</v>
      </c>
      <c r="D22" s="70">
        <v>17.5</v>
      </c>
      <c r="E22" s="70">
        <v>0</v>
      </c>
      <c r="F22" s="70">
        <f>17.5/6*-1</f>
        <v>-2.9166666666666665</v>
      </c>
      <c r="G22" s="70">
        <v>14.58</v>
      </c>
      <c r="H22" s="70">
        <f>17.5/6*-1</f>
        <v>-2.9166666666666665</v>
      </c>
      <c r="I22" s="70">
        <f>17.5/6*-1</f>
        <v>-2.9166666666666665</v>
      </c>
      <c r="J22" s="70">
        <f>17.5/6*-1</f>
        <v>-2.9166666666666665</v>
      </c>
      <c r="K22" s="70">
        <f>17.5/6*-1</f>
        <v>-2.9166666666666665</v>
      </c>
      <c r="L22" s="70"/>
      <c r="M22" s="70"/>
    </row>
    <row r="23" spans="1:13" s="71" customFormat="1" ht="12.75">
      <c r="A23" s="67">
        <f t="shared" si="4"/>
        <v>0</v>
      </c>
      <c r="B23" s="68" t="s">
        <v>114</v>
      </c>
      <c r="C23" s="69">
        <v>13</v>
      </c>
      <c r="D23" s="70">
        <v>3.8</v>
      </c>
      <c r="E23" s="70">
        <f t="shared" si="5"/>
        <v>-3.8</v>
      </c>
      <c r="F23" s="70">
        <v>3.8</v>
      </c>
      <c r="G23" s="70"/>
      <c r="H23" s="70"/>
      <c r="I23" s="70"/>
      <c r="J23" s="70"/>
      <c r="K23" s="70"/>
      <c r="L23" s="70"/>
      <c r="M23" s="70"/>
    </row>
    <row r="24" spans="1:13" s="71" customFormat="1" ht="12.75">
      <c r="A24" s="67">
        <f t="shared" si="4"/>
        <v>0</v>
      </c>
      <c r="B24" s="68" t="s">
        <v>115</v>
      </c>
      <c r="C24" s="69">
        <v>14</v>
      </c>
      <c r="D24" s="70">
        <v>75</v>
      </c>
      <c r="E24" s="70">
        <f t="shared" si="5"/>
        <v>-75</v>
      </c>
      <c r="F24" s="70"/>
      <c r="G24" s="70"/>
      <c r="H24" s="70"/>
      <c r="I24" s="70"/>
      <c r="J24" s="70">
        <v>75</v>
      </c>
      <c r="K24" s="70"/>
      <c r="L24" s="70"/>
      <c r="M24" s="70"/>
    </row>
    <row r="25" spans="1:13" s="71" customFormat="1" ht="12.75">
      <c r="A25" s="67">
        <f t="shared" si="4"/>
        <v>0</v>
      </c>
      <c r="B25" s="68" t="s">
        <v>116</v>
      </c>
      <c r="C25" s="69">
        <v>15</v>
      </c>
      <c r="D25" s="70">
        <v>48</v>
      </c>
      <c r="E25" s="70">
        <f t="shared" si="5"/>
        <v>-48</v>
      </c>
      <c r="F25" s="70"/>
      <c r="G25" s="70"/>
      <c r="H25" s="70"/>
      <c r="I25" s="70"/>
      <c r="J25" s="70">
        <v>48</v>
      </c>
      <c r="K25" s="70"/>
      <c r="L25" s="70"/>
      <c r="M25" s="70"/>
    </row>
    <row r="26" spans="1:13" s="71" customFormat="1" ht="12.75">
      <c r="A26" s="67">
        <f t="shared" si="4"/>
        <v>-4.263256414560601E-14</v>
      </c>
      <c r="B26" s="68" t="s">
        <v>117</v>
      </c>
      <c r="C26" s="69">
        <v>16</v>
      </c>
      <c r="D26" s="70">
        <v>262.46</v>
      </c>
      <c r="E26" s="70">
        <v>0</v>
      </c>
      <c r="F26" s="70">
        <v>-42.27</v>
      </c>
      <c r="G26" s="70">
        <v>262.46</v>
      </c>
      <c r="H26" s="70">
        <v>-42.27</v>
      </c>
      <c r="I26" s="70">
        <v>-86.5</v>
      </c>
      <c r="J26" s="70">
        <v>-42.27</v>
      </c>
      <c r="K26" s="70">
        <v>-29.49</v>
      </c>
      <c r="L26" s="70">
        <v>-19.66</v>
      </c>
      <c r="M26" s="70"/>
    </row>
    <row r="27" spans="1:13" s="71" customFormat="1" ht="12.75">
      <c r="A27" s="67">
        <f t="shared" si="4"/>
        <v>0</v>
      </c>
      <c r="B27" s="68" t="s">
        <v>118</v>
      </c>
      <c r="C27" s="69"/>
      <c r="D27" s="70">
        <v>572</v>
      </c>
      <c r="E27" s="70">
        <v>0</v>
      </c>
      <c r="F27" s="70">
        <f>F3*-5</f>
        <v>-60</v>
      </c>
      <c r="G27" s="70">
        <v>572</v>
      </c>
      <c r="H27" s="70">
        <f>H3*-8</f>
        <v>-96</v>
      </c>
      <c r="I27" s="70">
        <f>I3*-8</f>
        <v>-168</v>
      </c>
      <c r="J27" s="70">
        <f>J3*-8</f>
        <v>-96</v>
      </c>
      <c r="K27" s="70">
        <f>K3*-8</f>
        <v>-96</v>
      </c>
      <c r="L27" s="70">
        <f>L3*-8</f>
        <v>-56</v>
      </c>
      <c r="M27" s="70"/>
    </row>
    <row r="28" spans="1:13" s="71" customFormat="1" ht="12.75">
      <c r="A28" s="67">
        <f t="shared" si="4"/>
        <v>0.004285714285714448</v>
      </c>
      <c r="B28" s="68" t="s">
        <v>119</v>
      </c>
      <c r="C28" s="69">
        <v>17</v>
      </c>
      <c r="D28" s="70">
        <v>7.1</v>
      </c>
      <c r="E28" s="70">
        <v>0</v>
      </c>
      <c r="F28" s="70">
        <f>7.1/7*-1</f>
        <v>-1.0142857142857142</v>
      </c>
      <c r="G28" s="70">
        <f aca="true" t="shared" si="7" ref="G28:L28">7.1/7*-1</f>
        <v>-1.0142857142857142</v>
      </c>
      <c r="H28" s="70">
        <f t="shared" si="7"/>
        <v>-1.0142857142857142</v>
      </c>
      <c r="I28" s="70">
        <v>6.09</v>
      </c>
      <c r="J28" s="70">
        <f t="shared" si="7"/>
        <v>-1.0142857142857142</v>
      </c>
      <c r="K28" s="70">
        <f t="shared" si="7"/>
        <v>-1.0142857142857142</v>
      </c>
      <c r="L28" s="70">
        <f t="shared" si="7"/>
        <v>-1.0142857142857142</v>
      </c>
      <c r="M28" s="70"/>
    </row>
    <row r="29" spans="1:13" s="71" customFormat="1" ht="12.75">
      <c r="A29" s="67">
        <f t="shared" si="4"/>
        <v>0</v>
      </c>
      <c r="B29" s="68" t="s">
        <v>120</v>
      </c>
      <c r="C29" s="69">
        <v>18</v>
      </c>
      <c r="D29" s="70">
        <v>24</v>
      </c>
      <c r="E29" s="70">
        <f aca="true" t="shared" si="8" ref="E29:E40">D29*-1</f>
        <v>-24</v>
      </c>
      <c r="F29" s="70"/>
      <c r="G29" s="70"/>
      <c r="H29" s="70"/>
      <c r="I29" s="70">
        <v>24</v>
      </c>
      <c r="J29" s="70"/>
      <c r="K29" s="70"/>
      <c r="L29" s="70"/>
      <c r="M29" s="70"/>
    </row>
    <row r="30" spans="1:13" s="71" customFormat="1" ht="12.75">
      <c r="A30" s="67">
        <f t="shared" si="4"/>
        <v>0</v>
      </c>
      <c r="B30" s="68" t="s">
        <v>121</v>
      </c>
      <c r="C30" s="69">
        <v>18</v>
      </c>
      <c r="D30" s="70">
        <v>25.18</v>
      </c>
      <c r="E30" s="70">
        <v>0</v>
      </c>
      <c r="F30" s="70"/>
      <c r="G30" s="70">
        <v>-25.18</v>
      </c>
      <c r="H30" s="70"/>
      <c r="I30" s="70">
        <v>25.18</v>
      </c>
      <c r="J30" s="70"/>
      <c r="K30" s="70"/>
      <c r="L30" s="70"/>
      <c r="M30" s="70"/>
    </row>
    <row r="31" spans="1:13" s="71" customFormat="1" ht="12.75">
      <c r="A31" s="67">
        <f t="shared" si="4"/>
        <v>0</v>
      </c>
      <c r="B31" s="68" t="s">
        <v>120</v>
      </c>
      <c r="C31" s="69">
        <v>19</v>
      </c>
      <c r="D31" s="70">
        <v>20.18</v>
      </c>
      <c r="E31" s="70">
        <f t="shared" si="8"/>
        <v>-20.18</v>
      </c>
      <c r="F31" s="70"/>
      <c r="G31" s="70"/>
      <c r="H31" s="70"/>
      <c r="I31" s="70">
        <v>20.18</v>
      </c>
      <c r="J31" s="70"/>
      <c r="K31" s="70"/>
      <c r="L31" s="70"/>
      <c r="M31" s="70"/>
    </row>
    <row r="32" spans="1:13" s="71" customFormat="1" ht="12.75">
      <c r="A32" s="67">
        <f t="shared" si="4"/>
        <v>0</v>
      </c>
      <c r="B32" s="68" t="s">
        <v>120</v>
      </c>
      <c r="C32" s="69">
        <v>20</v>
      </c>
      <c r="D32" s="70">
        <v>8.38</v>
      </c>
      <c r="E32" s="70">
        <f t="shared" si="8"/>
        <v>-8.38</v>
      </c>
      <c r="F32" s="70"/>
      <c r="G32" s="70"/>
      <c r="H32" s="70"/>
      <c r="I32" s="70">
        <v>8.38</v>
      </c>
      <c r="J32" s="70"/>
      <c r="K32" s="70"/>
      <c r="L32" s="70"/>
      <c r="M32" s="70"/>
    </row>
    <row r="33" spans="1:13" s="71" customFormat="1" ht="12.75">
      <c r="A33" s="67">
        <f t="shared" si="4"/>
        <v>0</v>
      </c>
      <c r="B33" s="68" t="s">
        <v>120</v>
      </c>
      <c r="C33" s="69">
        <v>21</v>
      </c>
      <c r="D33" s="70">
        <v>25.13</v>
      </c>
      <c r="E33" s="70">
        <f t="shared" si="8"/>
        <v>-25.13</v>
      </c>
      <c r="F33" s="70"/>
      <c r="G33" s="70"/>
      <c r="H33" s="70"/>
      <c r="I33" s="70">
        <v>25.13</v>
      </c>
      <c r="J33" s="70"/>
      <c r="K33" s="70"/>
      <c r="L33" s="70"/>
      <c r="M33" s="70"/>
    </row>
    <row r="34" spans="1:13" s="71" customFormat="1" ht="12.75">
      <c r="A34" s="67">
        <f t="shared" si="4"/>
        <v>0</v>
      </c>
      <c r="B34" s="68" t="s">
        <v>120</v>
      </c>
      <c r="C34" s="69">
        <v>22</v>
      </c>
      <c r="D34" s="70">
        <v>15.4</v>
      </c>
      <c r="E34" s="70">
        <f t="shared" si="8"/>
        <v>-15.4</v>
      </c>
      <c r="F34" s="70"/>
      <c r="G34" s="70"/>
      <c r="H34" s="70"/>
      <c r="I34" s="70">
        <v>15.4</v>
      </c>
      <c r="J34" s="70"/>
      <c r="K34" s="70"/>
      <c r="L34" s="70"/>
      <c r="M34" s="70"/>
    </row>
    <row r="35" spans="1:13" s="71" customFormat="1" ht="12.75">
      <c r="A35" s="67">
        <f t="shared" si="4"/>
        <v>0</v>
      </c>
      <c r="B35" s="68" t="s">
        <v>109</v>
      </c>
      <c r="C35" s="69">
        <v>23</v>
      </c>
      <c r="D35" s="70">
        <v>9</v>
      </c>
      <c r="E35" s="70">
        <f t="shared" si="8"/>
        <v>-9</v>
      </c>
      <c r="F35" s="70"/>
      <c r="G35" s="70">
        <v>9</v>
      </c>
      <c r="H35" s="70"/>
      <c r="I35" s="70"/>
      <c r="J35" s="70"/>
      <c r="K35" s="70"/>
      <c r="L35" s="70"/>
      <c r="M35" s="70"/>
    </row>
    <row r="36" spans="1:13" s="71" customFormat="1" ht="12.75">
      <c r="A36" s="67">
        <f t="shared" si="4"/>
        <v>0.004000000000000448</v>
      </c>
      <c r="B36" s="68" t="s">
        <v>122</v>
      </c>
      <c r="C36" s="69">
        <v>24</v>
      </c>
      <c r="D36" s="70">
        <v>17.52</v>
      </c>
      <c r="E36" s="70">
        <v>0</v>
      </c>
      <c r="F36" s="70">
        <f>17.52/5*-1</f>
        <v>-3.504</v>
      </c>
      <c r="G36" s="70">
        <v>14.02</v>
      </c>
      <c r="H36" s="70">
        <f>17.52/5*-1</f>
        <v>-3.504</v>
      </c>
      <c r="I36" s="70">
        <f>17.52/5*-1</f>
        <v>-3.504</v>
      </c>
      <c r="J36" s="70">
        <f>17.52/5*-1</f>
        <v>-3.504</v>
      </c>
      <c r="K36" s="70"/>
      <c r="L36" s="70"/>
      <c r="M36" s="70"/>
    </row>
    <row r="37" spans="1:13" s="71" customFormat="1" ht="12.75">
      <c r="A37" s="67">
        <f t="shared" si="4"/>
        <v>0</v>
      </c>
      <c r="B37" s="68" t="s">
        <v>109</v>
      </c>
      <c r="C37" s="69">
        <v>25</v>
      </c>
      <c r="D37" s="70">
        <v>12.5</v>
      </c>
      <c r="E37" s="70">
        <f t="shared" si="8"/>
        <v>-12.5</v>
      </c>
      <c r="F37" s="70"/>
      <c r="G37" s="70">
        <v>12.5</v>
      </c>
      <c r="H37" s="70"/>
      <c r="I37" s="70"/>
      <c r="J37" s="70"/>
      <c r="K37" s="70"/>
      <c r="L37" s="70"/>
      <c r="M37" s="70"/>
    </row>
    <row r="38" spans="1:13" s="71" customFormat="1" ht="12.75">
      <c r="A38" s="67">
        <f t="shared" si="4"/>
        <v>0</v>
      </c>
      <c r="B38" s="68" t="s">
        <v>109</v>
      </c>
      <c r="C38" s="69">
        <v>26</v>
      </c>
      <c r="D38" s="70">
        <v>12.78</v>
      </c>
      <c r="E38" s="70">
        <f t="shared" si="8"/>
        <v>-12.78</v>
      </c>
      <c r="F38" s="70"/>
      <c r="G38" s="70">
        <v>12.78</v>
      </c>
      <c r="H38" s="70"/>
      <c r="I38" s="70"/>
      <c r="J38" s="70"/>
      <c r="K38" s="70"/>
      <c r="L38" s="70"/>
      <c r="M38" s="70"/>
    </row>
    <row r="39" spans="1:13" s="71" customFormat="1" ht="12.75">
      <c r="A39" s="67">
        <f t="shared" si="4"/>
        <v>0</v>
      </c>
      <c r="B39" s="68" t="s">
        <v>109</v>
      </c>
      <c r="C39" s="69">
        <v>27</v>
      </c>
      <c r="D39" s="70">
        <v>10.94</v>
      </c>
      <c r="E39" s="70">
        <f t="shared" si="8"/>
        <v>-10.94</v>
      </c>
      <c r="F39" s="70"/>
      <c r="G39" s="70">
        <v>10.94</v>
      </c>
      <c r="H39" s="70"/>
      <c r="I39" s="70"/>
      <c r="J39" s="70"/>
      <c r="K39" s="70"/>
      <c r="L39" s="70"/>
      <c r="M39" s="70"/>
    </row>
    <row r="40" spans="1:13" s="71" customFormat="1" ht="12.75">
      <c r="A40" s="67">
        <f t="shared" si="4"/>
        <v>0</v>
      </c>
      <c r="B40" s="68" t="s">
        <v>109</v>
      </c>
      <c r="C40" s="69">
        <v>28</v>
      </c>
      <c r="D40" s="70">
        <v>1.7</v>
      </c>
      <c r="E40" s="70">
        <f t="shared" si="8"/>
        <v>-1.7</v>
      </c>
      <c r="F40" s="70"/>
      <c r="G40" s="70">
        <v>1.7</v>
      </c>
      <c r="H40" s="70"/>
      <c r="I40" s="70"/>
      <c r="J40" s="70"/>
      <c r="K40" s="70"/>
      <c r="L40" s="70"/>
      <c r="M40" s="70"/>
    </row>
    <row r="41" spans="1:13" s="71" customFormat="1" ht="12.75">
      <c r="A41" s="67">
        <f>SUM(E41:P41)</f>
        <v>0</v>
      </c>
      <c r="B41" s="68" t="s">
        <v>123</v>
      </c>
      <c r="C41" s="69"/>
      <c r="D41" s="70">
        <v>29.49</v>
      </c>
      <c r="E41" s="70">
        <v>0</v>
      </c>
      <c r="F41" s="70"/>
      <c r="G41" s="70">
        <v>29.49</v>
      </c>
      <c r="H41" s="70"/>
      <c r="I41" s="70"/>
      <c r="J41" s="70"/>
      <c r="K41" s="70"/>
      <c r="L41" s="70"/>
      <c r="M41" s="70">
        <v>-29.49</v>
      </c>
    </row>
    <row r="42" spans="1:13" s="71" customFormat="1" ht="12.75">
      <c r="A42" s="67">
        <f>SUM(E42:P42)</f>
        <v>0</v>
      </c>
      <c r="B42" s="68" t="s">
        <v>124</v>
      </c>
      <c r="C42" s="69">
        <v>29</v>
      </c>
      <c r="D42" s="70">
        <v>22.5</v>
      </c>
      <c r="E42" s="70">
        <v>0</v>
      </c>
      <c r="F42" s="70"/>
      <c r="G42" s="70">
        <v>11.26</v>
      </c>
      <c r="H42" s="70"/>
      <c r="I42" s="70">
        <v>-5.63</v>
      </c>
      <c r="J42" s="70"/>
      <c r="K42" s="70"/>
      <c r="L42" s="70"/>
      <c r="M42" s="70">
        <v>-5.63</v>
      </c>
    </row>
    <row r="196" spans="2:3" ht="19.5">
      <c r="B196" s="76"/>
      <c r="C196" s="77"/>
    </row>
  </sheetData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2"/>
  <sheetViews>
    <sheetView workbookViewId="0" topLeftCell="A1">
      <selection activeCell="E52" sqref="E52"/>
    </sheetView>
  </sheetViews>
  <sheetFormatPr defaultColWidth="9.140625" defaultRowHeight="12.75"/>
  <cols>
    <col min="1" max="1" width="24.7109375" style="0" customWidth="1"/>
    <col min="2" max="16384" width="11.421875" style="0" customWidth="1"/>
  </cols>
  <sheetData>
    <row r="2" ht="12.75">
      <c r="B2" s="14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Gerrit Schulz</cp:lastModifiedBy>
  <cp:lastPrinted>2002-12-22T18:04:30Z</cp:lastPrinted>
  <dcterms:created xsi:type="dcterms:W3CDTF">2002-01-02T20:44:15Z</dcterms:created>
  <dcterms:modified xsi:type="dcterms:W3CDTF">2004-10-08T21:08:18Z</dcterms:modified>
  <cp:category/>
  <cp:version/>
  <cp:contentType/>
  <cp:contentStatus/>
</cp:coreProperties>
</file>