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0305" windowWidth="12120" windowHeight="7785" activeTab="1"/>
  </bookViews>
  <sheets>
    <sheet name="Gesamt" sheetId="1" r:id="rId1"/>
    <sheet name="Geld" sheetId="2" r:id="rId2"/>
    <sheet name="Arbeitszeiten" sheetId="3" r:id="rId3"/>
    <sheet name="Nutzung" sheetId="4" r:id="rId4"/>
    <sheet name="Norwegen" sheetId="5" r:id="rId5"/>
    <sheet name="Beleg 1" sheetId="6" r:id="rId6"/>
  </sheets>
  <definedNames/>
  <calcPr fullCalcOnLoad="1"/>
</workbook>
</file>

<file path=xl/sharedStrings.xml><?xml version="1.0" encoding="utf-8"?>
<sst xmlns="http://schemas.openxmlformats.org/spreadsheetml/2006/main" count="230" uniqueCount="154">
  <si>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</si>
  <si>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</si>
  <si>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</si>
  <si>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</si>
  <si>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</si>
  <si>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</si>
  <si>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</si>
  <si>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</si>
  <si>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</si>
  <si>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</si>
  <si>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</si>
  <si>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</si>
  <si>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</si>
  <si>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</si>
  <si>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</si>
  <si>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</si>
  <si>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</si>
  <si>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</si>
  <si>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</si>
  <si>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</si>
  <si>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Ausgleich</t>
  </si>
  <si>
    <t>Zeitraum</t>
  </si>
  <si>
    <t>Gästeliste (einschließlich Jens und Gerrit)</t>
  </si>
  <si>
    <t>Nächte</t>
  </si>
  <si>
    <t>von</t>
  </si>
  <si>
    <t>bis</t>
  </si>
  <si>
    <t>Name</t>
  </si>
  <si>
    <t>J/G</t>
  </si>
  <si>
    <t>J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</si>
  <si>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</si>
  <si>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</si>
  <si>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</si>
  <si>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</si>
  <si>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</si>
  <si>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</si>
  <si>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</si>
  <si>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Jens und Wenche in der Hütte in Norwegen</t>
  </si>
  <si>
    <t>lt. Hüttenhomepage</t>
  </si>
  <si>
    <t>Tage</t>
  </si>
  <si>
    <t>Euro</t>
  </si>
  <si>
    <t>Gesamtübersicht Abrechnung Taganana 2004</t>
  </si>
  <si>
    <t>div</t>
  </si>
  <si>
    <t>Auslagen Jens</t>
  </si>
  <si>
    <t>6.10.</t>
  </si>
  <si>
    <t>Zahlung an Erundina</t>
  </si>
  <si>
    <t>23.9.</t>
  </si>
  <si>
    <t>Toaster</t>
  </si>
  <si>
    <t>Vorhangklebeband</t>
  </si>
  <si>
    <t>27.9.</t>
  </si>
  <si>
    <t>Gasflasche</t>
  </si>
  <si>
    <t>16.9.</t>
  </si>
  <si>
    <t>Vorhang Bad unten</t>
  </si>
  <si>
    <t>6.9.</t>
  </si>
  <si>
    <t>9.9.</t>
  </si>
  <si>
    <t>Vorhangzubehör und Stuhl</t>
  </si>
  <si>
    <t>Stuhl</t>
  </si>
  <si>
    <t>Vorhänge und Vorhangzubehör + Bettlaken</t>
  </si>
  <si>
    <t>Vorhang Dachveranda und Gläser u. A.</t>
  </si>
  <si>
    <t>Haken, Ofenschaufel, Feigenpflücker</t>
  </si>
  <si>
    <t>Steffen Huber und Clarissa</t>
  </si>
  <si>
    <t>g</t>
  </si>
  <si>
    <t xml:space="preserve">Anette und Freunde lt. Beleg von Jens  </t>
  </si>
  <si>
    <t>j</t>
  </si>
  <si>
    <t>Werner und Ute</t>
  </si>
  <si>
    <t>Werner und Ellen</t>
  </si>
  <si>
    <t>Jens und Wenche</t>
  </si>
  <si>
    <t>Jens und Barbara</t>
  </si>
  <si>
    <t>Ulli Engel und Freundinnen</t>
  </si>
  <si>
    <t>Jörg und Claus</t>
  </si>
  <si>
    <t>Johannes Leistener</t>
  </si>
  <si>
    <t>Chen Guang</t>
  </si>
  <si>
    <t>Jianmin Liu</t>
  </si>
  <si>
    <t>Woche vor Ostern lt. Website Tynset</t>
  </si>
  <si>
    <t>auna Telefon</t>
  </si>
  <si>
    <t>25.2.</t>
  </si>
  <si>
    <t>25.3.</t>
  </si>
  <si>
    <t>a1</t>
  </si>
  <si>
    <t>a2</t>
  </si>
  <si>
    <t>27.4.</t>
  </si>
  <si>
    <t>a3</t>
  </si>
  <si>
    <t>26.5.</t>
  </si>
  <si>
    <t>a4</t>
  </si>
  <si>
    <t>25.6.</t>
  </si>
  <si>
    <t>a5</t>
  </si>
  <si>
    <t>25.7.</t>
  </si>
  <si>
    <t>a6</t>
  </si>
  <si>
    <t>a7</t>
  </si>
  <si>
    <t>auna Telefon, Jens</t>
  </si>
  <si>
    <t>25.8.</t>
  </si>
  <si>
    <t>25.9.</t>
  </si>
  <si>
    <t>a8</t>
  </si>
  <si>
    <t>7.2.</t>
  </si>
  <si>
    <t>t1</t>
  </si>
  <si>
    <t>Telefonica</t>
  </si>
  <si>
    <t>Telefonica Jens und Wenche</t>
  </si>
  <si>
    <t>7.4.</t>
  </si>
  <si>
    <t>t2</t>
  </si>
  <si>
    <t>Telefonica Wilma und Anhang 25.11.-14.12.2003</t>
  </si>
  <si>
    <t>Telefonica Anette und Anhang 15.2.-7.3.2004</t>
  </si>
  <si>
    <t>7.6.</t>
  </si>
  <si>
    <t>t3</t>
  </si>
  <si>
    <t xml:space="preserve">Wasserkrug u. A. </t>
  </si>
  <si>
    <t>7.8.</t>
  </si>
  <si>
    <t>t4</t>
  </si>
  <si>
    <t>Telefonica, Jens und Wenche</t>
  </si>
  <si>
    <t>Telefonica, Werner Hajek</t>
  </si>
  <si>
    <t>Sommer 2004</t>
  </si>
  <si>
    <t>Aufstellung im grünen Hausbuch</t>
  </si>
  <si>
    <t>14.1.</t>
  </si>
  <si>
    <t>e1</t>
  </si>
  <si>
    <t>emmasa Wasser</t>
  </si>
  <si>
    <t>e2</t>
  </si>
  <si>
    <t>10.3.</t>
  </si>
  <si>
    <t>e3</t>
  </si>
  <si>
    <t>e4</t>
  </si>
  <si>
    <t>e5</t>
  </si>
  <si>
    <t>12.5.</t>
  </si>
  <si>
    <t>30.6.</t>
  </si>
  <si>
    <t>29.12.</t>
  </si>
  <si>
    <t>e6</t>
  </si>
  <si>
    <t>a9</t>
  </si>
  <si>
    <t>25.10</t>
  </si>
  <si>
    <t>25.11</t>
  </si>
  <si>
    <t>a10</t>
  </si>
  <si>
    <t>25.12</t>
  </si>
  <si>
    <t>a11</t>
  </si>
  <si>
    <t>e7</t>
  </si>
  <si>
    <t>28.10</t>
  </si>
  <si>
    <t>8.8.</t>
  </si>
  <si>
    <t>Strom Unelco</t>
  </si>
  <si>
    <t>8.10.</t>
  </si>
  <si>
    <t>1.12.</t>
  </si>
  <si>
    <t>t5</t>
  </si>
  <si>
    <t>t6</t>
  </si>
  <si>
    <t>7.10</t>
  </si>
  <si>
    <t>Telefonica, Gerrit</t>
  </si>
  <si>
    <t>Telefonica,  Gerrit</t>
  </si>
  <si>
    <t>Anti-Mauspaste, Waschpulver</t>
  </si>
  <si>
    <t>6.9.-10.10.</t>
  </si>
  <si>
    <t>az1</t>
  </si>
  <si>
    <t>Michael Hauck + Freundin</t>
  </si>
  <si>
    <t>18.10</t>
  </si>
  <si>
    <t>dk1</t>
  </si>
  <si>
    <t>Deutsch-Kanarische Telefongesellschaft</t>
  </si>
  <si>
    <t>dk2</t>
  </si>
  <si>
    <t>13.11.</t>
  </si>
  <si>
    <t>s1</t>
  </si>
  <si>
    <t>s2</t>
  </si>
  <si>
    <t>s3</t>
  </si>
  <si>
    <t>Norwegen-Abrechnung</t>
  </si>
  <si>
    <t>10.2.</t>
  </si>
  <si>
    <t>s4</t>
  </si>
  <si>
    <t>Strom Unelco lt. Bankbeleg</t>
  </si>
  <si>
    <t>Abrechnung Taganana 2004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</si>
</sst>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2" borderId="2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2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 applyProtection="1">
      <alignment horizontal="right"/>
      <protection locked="0"/>
    </xf>
    <xf numFmtId="4" fontId="9" fillId="2" borderId="2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" borderId="2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" fontId="4" fillId="4" borderId="0" xfId="0" applyNumberFormat="1" applyFont="1" applyFill="1" applyAlignment="1">
      <alignment/>
    </xf>
    <xf numFmtId="4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72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2" fontId="4" fillId="5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6" borderId="2" xfId="0" applyNumberFormat="1" applyFont="1" applyFill="1" applyBorder="1" applyAlignment="1">
      <alignment/>
    </xf>
    <xf numFmtId="2" fontId="10" fillId="6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5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7" borderId="0" xfId="0" applyFill="1" applyAlignment="1">
      <alignment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10" sqref="B10"/>
    </sheetView>
  </sheetViews>
  <sheetFormatPr defaultColWidth="9.140625" defaultRowHeight="12.75"/>
  <cols>
    <col min="1" max="1" width="28.140625" style="37" customWidth="1"/>
    <col min="2" max="2" width="19.421875" style="38" customWidth="1"/>
    <col min="3" max="3" width="20.421875" style="38" customWidth="1"/>
    <col min="4" max="16384" width="11.421875" style="37" customWidth="1"/>
  </cols>
  <sheetData>
    <row r="1" ht="25.5">
      <c r="A1" s="37" t="s">
        <v>40</v>
      </c>
    </row>
    <row r="2" ht="30" customHeight="1"/>
    <row r="3" spans="1:3" ht="30" customHeight="1">
      <c r="A3" s="39"/>
      <c r="B3" s="40" t="s">
        <v>0</v>
      </c>
      <c r="C3" s="40" t="s">
        <v>1</v>
      </c>
    </row>
    <row r="4" spans="1:3" ht="30" customHeight="1">
      <c r="A4" s="39" t="s">
        <v>2</v>
      </c>
      <c r="B4" s="41">
        <v>-934.26</v>
      </c>
      <c r="C4" s="41">
        <v>934.26</v>
      </c>
    </row>
    <row r="5" spans="1:3" ht="30" customHeight="1">
      <c r="A5" s="39" t="s">
        <v>3</v>
      </c>
      <c r="B5" s="42">
        <f>Geld!F6</f>
        <v>-19.045000000000186</v>
      </c>
      <c r="C5" s="42">
        <f>Geld!G6</f>
        <v>19.04499999999996</v>
      </c>
    </row>
    <row r="6" spans="1:3" ht="30" customHeight="1">
      <c r="A6" s="39" t="s">
        <v>4</v>
      </c>
      <c r="B6" s="42">
        <f>Arbeitszeiten!B7</f>
        <v>10</v>
      </c>
      <c r="C6" s="42">
        <f>Arbeitszeiten!C7</f>
        <v>-10</v>
      </c>
    </row>
    <row r="7" spans="1:3" ht="30" customHeight="1">
      <c r="A7" s="39" t="s">
        <v>5</v>
      </c>
      <c r="B7" s="42">
        <f>Nutzung!B7</f>
        <v>448</v>
      </c>
      <c r="C7" s="42">
        <f>Nutzung!C7</f>
        <v>-448</v>
      </c>
    </row>
    <row r="8" spans="1:4" ht="30" customHeight="1">
      <c r="A8" s="39" t="s">
        <v>6</v>
      </c>
      <c r="B8" s="44">
        <f>SUM(B4:B7)</f>
        <v>-495.3050000000002</v>
      </c>
      <c r="C8" s="44">
        <f>SUM(C4:C7)</f>
        <v>495.30499999999995</v>
      </c>
      <c r="D8" s="43">
        <f>B8+C8</f>
        <v>0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0"/>
  <sheetViews>
    <sheetView tabSelected="1" zoomScale="150" zoomScaleNormal="150" workbookViewId="0" topLeftCell="A1">
      <pane ySplit="10" topLeftCell="BM48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11.421875" style="12" customWidth="1"/>
    <col min="2" max="2" width="7.140625" style="9" customWidth="1"/>
    <col min="3" max="3" width="36.57421875" style="78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8">
      <c r="A1" s="11" t="s">
        <v>7</v>
      </c>
      <c r="B1" s="8"/>
      <c r="C1" s="77"/>
      <c r="D1" s="52">
        <v>2004</v>
      </c>
      <c r="E1" s="5"/>
      <c r="F1" s="5"/>
      <c r="G1" s="27" t="s">
        <v>8</v>
      </c>
      <c r="H1" s="22">
        <f>SUM(H4:H80)</f>
        <v>-2.2737367544323206E-13</v>
      </c>
    </row>
    <row r="2" spans="1:7" s="2" customFormat="1" ht="18">
      <c r="A2" s="11" t="s">
        <v>31</v>
      </c>
      <c r="B2" s="8"/>
      <c r="C2" s="77"/>
      <c r="D2" s="3"/>
      <c r="E2" s="5"/>
      <c r="F2" s="5"/>
      <c r="G2" s="5"/>
    </row>
    <row r="3" spans="1:7" s="2" customFormat="1" ht="15.75" customHeight="1">
      <c r="A3" s="11"/>
      <c r="B3" s="8"/>
      <c r="C3" s="77"/>
      <c r="D3" s="28"/>
      <c r="E3" s="29"/>
      <c r="F3" s="30" t="s">
        <v>9</v>
      </c>
      <c r="G3" s="30" t="s">
        <v>1</v>
      </c>
    </row>
    <row r="4" spans="1:8" s="2" customFormat="1" ht="18">
      <c r="A4" s="11"/>
      <c r="B4" s="8"/>
      <c r="C4" s="78"/>
      <c r="D4" s="26" t="s">
        <v>10</v>
      </c>
      <c r="E4" s="31">
        <f>SUM(E11:E100)</f>
        <v>-1204.8500000000004</v>
      </c>
      <c r="F4" s="31">
        <f>SUM(F11:F100)</f>
        <v>583.38</v>
      </c>
      <c r="G4" s="31">
        <f>SUM(G11:G100)</f>
        <v>621.4700000000001</v>
      </c>
      <c r="H4" s="7">
        <f>SUM(E4:G4)</f>
        <v>0</v>
      </c>
    </row>
    <row r="5" spans="1:8" s="2" customFormat="1" ht="18">
      <c r="A5" s="11"/>
      <c r="B5" s="8"/>
      <c r="C5" s="78"/>
      <c r="D5" s="26" t="s">
        <v>11</v>
      </c>
      <c r="E5" s="31">
        <f>(F5+G5)*-1</f>
        <v>1204.8500000000004</v>
      </c>
      <c r="F5" s="31">
        <f>E4/2</f>
        <v>-602.4250000000002</v>
      </c>
      <c r="G5" s="31">
        <f>E4/2</f>
        <v>-602.4250000000002</v>
      </c>
      <c r="H5" s="7">
        <f>SUM(E5:G5)</f>
        <v>0</v>
      </c>
    </row>
    <row r="6" spans="1:8" s="2" customFormat="1" ht="18">
      <c r="A6" s="11"/>
      <c r="B6" s="8"/>
      <c r="C6" s="79"/>
      <c r="D6" s="26" t="s">
        <v>10</v>
      </c>
      <c r="E6" s="31"/>
      <c r="F6" s="36">
        <f>F4+F5</f>
        <v>-19.045000000000186</v>
      </c>
      <c r="G6" s="36">
        <f>G4+G5</f>
        <v>19.04499999999996</v>
      </c>
      <c r="H6" s="7">
        <f>SUM(E6:G6)</f>
        <v>-2.2737367544323206E-13</v>
      </c>
    </row>
    <row r="7" spans="1:8" s="2" customFormat="1" ht="18">
      <c r="A7" s="11"/>
      <c r="B7" s="8"/>
      <c r="C7" s="79"/>
      <c r="D7" s="3"/>
      <c r="E7" s="22"/>
      <c r="F7"/>
      <c r="G7"/>
      <c r="H7" s="22"/>
    </row>
    <row r="8" spans="1:8" s="2" customFormat="1" ht="18">
      <c r="A8" s="11"/>
      <c r="B8" s="8"/>
      <c r="C8" s="77"/>
      <c r="D8" s="3"/>
      <c r="E8" s="22"/>
      <c r="F8" s="22"/>
      <c r="G8" s="22"/>
      <c r="H8"/>
    </row>
    <row r="9" ht="5.25" customHeight="1"/>
    <row r="10" spans="1:8" s="1" customFormat="1" ht="30">
      <c r="A10" s="53" t="s">
        <v>12</v>
      </c>
      <c r="B10" s="54" t="s">
        <v>13</v>
      </c>
      <c r="C10" s="55" t="s">
        <v>14</v>
      </c>
      <c r="D10" s="56" t="s">
        <v>15</v>
      </c>
      <c r="E10" s="6" t="s">
        <v>16</v>
      </c>
      <c r="F10" s="57" t="s">
        <v>9</v>
      </c>
      <c r="G10" s="57" t="s">
        <v>1</v>
      </c>
      <c r="H10" s="10" t="s">
        <v>17</v>
      </c>
    </row>
    <row r="11" spans="1:8" ht="12.75">
      <c r="A11" s="12" t="s">
        <v>41</v>
      </c>
      <c r="B11" s="9">
        <v>1</v>
      </c>
      <c r="C11" s="78" t="s">
        <v>42</v>
      </c>
      <c r="D11" s="34">
        <f>'Beleg 1'!A18</f>
        <v>150.70999999999995</v>
      </c>
      <c r="E11" s="7">
        <f>D11*-1</f>
        <v>-150.70999999999995</v>
      </c>
      <c r="F11" s="7">
        <v>150.71</v>
      </c>
      <c r="H11" s="7">
        <f>SUM(E11:G11)</f>
        <v>0</v>
      </c>
    </row>
    <row r="12" spans="1:8" ht="12.75">
      <c r="A12" s="12" t="s">
        <v>43</v>
      </c>
      <c r="B12" s="9">
        <v>2</v>
      </c>
      <c r="C12" s="78" t="s">
        <v>44</v>
      </c>
      <c r="D12" s="34">
        <v>255</v>
      </c>
      <c r="E12" s="7">
        <f aca="true" t="shared" si="0" ref="E12:E79">D12*-1</f>
        <v>-255</v>
      </c>
      <c r="G12" s="7">
        <v>255</v>
      </c>
      <c r="H12" s="7">
        <f aca="true" t="shared" si="1" ref="H12:H29">SUM(E12:G12)</f>
        <v>0</v>
      </c>
    </row>
    <row r="13" spans="1:8" ht="12.75">
      <c r="A13" s="12" t="s">
        <v>45</v>
      </c>
      <c r="B13" s="9">
        <v>3</v>
      </c>
      <c r="C13" s="78" t="s">
        <v>58</v>
      </c>
      <c r="D13" s="34">
        <v>14.85</v>
      </c>
      <c r="E13" s="7">
        <f t="shared" si="0"/>
        <v>-14.85</v>
      </c>
      <c r="G13" s="7">
        <f>D13</f>
        <v>14.85</v>
      </c>
      <c r="H13" s="7">
        <f t="shared" si="1"/>
        <v>0</v>
      </c>
    </row>
    <row r="14" spans="1:8" ht="12.75">
      <c r="A14" s="12" t="s">
        <v>45</v>
      </c>
      <c r="B14" s="9">
        <v>4</v>
      </c>
      <c r="C14" s="78" t="s">
        <v>46</v>
      </c>
      <c r="D14" s="34">
        <v>18.5</v>
      </c>
      <c r="E14" s="7">
        <f t="shared" si="0"/>
        <v>-18.5</v>
      </c>
      <c r="G14" s="7">
        <f aca="true" t="shared" si="2" ref="G14:G23">D14</f>
        <v>18.5</v>
      </c>
      <c r="H14" s="7">
        <f t="shared" si="1"/>
        <v>0</v>
      </c>
    </row>
    <row r="15" spans="1:8" ht="12.75">
      <c r="A15" s="12" t="s">
        <v>45</v>
      </c>
      <c r="B15" s="9">
        <v>5</v>
      </c>
      <c r="C15" s="78" t="s">
        <v>47</v>
      </c>
      <c r="D15" s="34">
        <v>1.75</v>
      </c>
      <c r="E15" s="7">
        <f t="shared" si="0"/>
        <v>-1.75</v>
      </c>
      <c r="G15" s="7">
        <f t="shared" si="2"/>
        <v>1.75</v>
      </c>
      <c r="H15" s="7">
        <f t="shared" si="1"/>
        <v>0</v>
      </c>
    </row>
    <row r="16" spans="1:8" ht="12.75">
      <c r="A16" s="12" t="s">
        <v>48</v>
      </c>
      <c r="B16" s="9">
        <v>6</v>
      </c>
      <c r="C16" s="78" t="s">
        <v>49</v>
      </c>
      <c r="D16" s="34">
        <v>9</v>
      </c>
      <c r="E16" s="7">
        <f t="shared" si="0"/>
        <v>-9</v>
      </c>
      <c r="G16" s="7">
        <f t="shared" si="2"/>
        <v>9</v>
      </c>
      <c r="H16" s="7">
        <f t="shared" si="1"/>
        <v>0</v>
      </c>
    </row>
    <row r="17" spans="1:8" ht="12.75">
      <c r="A17" s="12" t="s">
        <v>50</v>
      </c>
      <c r="B17" s="9">
        <v>7</v>
      </c>
      <c r="C17" s="78" t="s">
        <v>51</v>
      </c>
      <c r="D17" s="34">
        <v>10.8</v>
      </c>
      <c r="E17" s="7">
        <f t="shared" si="0"/>
        <v>-10.8</v>
      </c>
      <c r="G17" s="7">
        <f t="shared" si="2"/>
        <v>10.8</v>
      </c>
      <c r="H17" s="7">
        <f t="shared" si="1"/>
        <v>0</v>
      </c>
    </row>
    <row r="18" spans="1:8" ht="12.75">
      <c r="A18" s="12" t="s">
        <v>52</v>
      </c>
      <c r="B18" s="9">
        <v>8</v>
      </c>
      <c r="C18" s="78" t="s">
        <v>101</v>
      </c>
      <c r="D18" s="34">
        <v>17</v>
      </c>
      <c r="E18" s="7">
        <f t="shared" si="0"/>
        <v>-17</v>
      </c>
      <c r="G18" s="7">
        <f t="shared" si="2"/>
        <v>17</v>
      </c>
      <c r="H18" s="7">
        <f t="shared" si="1"/>
        <v>0</v>
      </c>
    </row>
    <row r="19" spans="1:8" ht="25.5">
      <c r="A19" s="12" t="s">
        <v>50</v>
      </c>
      <c r="B19" s="9">
        <v>9</v>
      </c>
      <c r="C19" s="78" t="s">
        <v>56</v>
      </c>
      <c r="D19" s="34">
        <v>133.5</v>
      </c>
      <c r="E19" s="7">
        <f t="shared" si="0"/>
        <v>-133.5</v>
      </c>
      <c r="G19" s="7">
        <f t="shared" si="2"/>
        <v>133.5</v>
      </c>
      <c r="H19" s="7">
        <f t="shared" si="1"/>
        <v>0</v>
      </c>
    </row>
    <row r="20" spans="1:8" ht="12.75">
      <c r="A20" s="12" t="s">
        <v>53</v>
      </c>
      <c r="B20" s="9">
        <v>10</v>
      </c>
      <c r="C20" s="78" t="s">
        <v>54</v>
      </c>
      <c r="D20" s="34">
        <v>56.9</v>
      </c>
      <c r="E20" s="7">
        <f t="shared" si="0"/>
        <v>-56.9</v>
      </c>
      <c r="G20" s="7">
        <f t="shared" si="2"/>
        <v>56.9</v>
      </c>
      <c r="H20" s="7">
        <f t="shared" si="1"/>
        <v>0</v>
      </c>
    </row>
    <row r="21" spans="1:8" ht="12.75">
      <c r="A21" s="12" t="s">
        <v>45</v>
      </c>
      <c r="B21" s="9">
        <v>11</v>
      </c>
      <c r="C21" s="78" t="s">
        <v>55</v>
      </c>
      <c r="D21" s="34">
        <v>25</v>
      </c>
      <c r="E21" s="7">
        <f t="shared" si="0"/>
        <v>-25</v>
      </c>
      <c r="G21" s="7">
        <f t="shared" si="2"/>
        <v>25</v>
      </c>
      <c r="H21" s="7">
        <f t="shared" si="1"/>
        <v>0</v>
      </c>
    </row>
    <row r="22" spans="1:8" ht="12.75">
      <c r="A22" s="12" t="s">
        <v>45</v>
      </c>
      <c r="B22" s="9">
        <v>12</v>
      </c>
      <c r="C22" s="78" t="s">
        <v>57</v>
      </c>
      <c r="D22" s="34">
        <v>27.39</v>
      </c>
      <c r="E22" s="7">
        <f t="shared" si="0"/>
        <v>-27.39</v>
      </c>
      <c r="G22" s="7">
        <f t="shared" si="2"/>
        <v>27.39</v>
      </c>
      <c r="H22" s="7">
        <f t="shared" si="1"/>
        <v>0</v>
      </c>
    </row>
    <row r="23" spans="1:8" ht="12.75">
      <c r="A23" s="12" t="s">
        <v>130</v>
      </c>
      <c r="B23" s="9">
        <v>13</v>
      </c>
      <c r="C23" s="78" t="s">
        <v>137</v>
      </c>
      <c r="D23" s="34">
        <v>9.6</v>
      </c>
      <c r="E23" s="7">
        <f t="shared" si="0"/>
        <v>-9.6</v>
      </c>
      <c r="G23" s="7">
        <f t="shared" si="2"/>
        <v>9.6</v>
      </c>
      <c r="H23" s="7">
        <f t="shared" si="1"/>
        <v>0</v>
      </c>
    </row>
    <row r="24" spans="3:8" ht="12.75">
      <c r="C24" s="78" t="s">
        <v>149</v>
      </c>
      <c r="D24" s="34"/>
      <c r="F24" s="7">
        <v>-112</v>
      </c>
      <c r="G24" s="7">
        <f>Norwegen!D4</f>
        <v>112</v>
      </c>
      <c r="H24" s="7">
        <f t="shared" si="1"/>
        <v>0</v>
      </c>
    </row>
    <row r="25" spans="1:8" ht="12.75">
      <c r="A25" s="12" t="s">
        <v>74</v>
      </c>
      <c r="B25" s="9" t="s">
        <v>76</v>
      </c>
      <c r="C25" s="78" t="s">
        <v>73</v>
      </c>
      <c r="D25" s="34">
        <v>1</v>
      </c>
      <c r="E25" s="7">
        <f t="shared" si="0"/>
        <v>-1</v>
      </c>
      <c r="F25" s="7">
        <f>D25</f>
        <v>1</v>
      </c>
      <c r="H25" s="7">
        <f t="shared" si="1"/>
        <v>0</v>
      </c>
    </row>
    <row r="26" spans="1:8" ht="12.75">
      <c r="A26" s="12" t="s">
        <v>75</v>
      </c>
      <c r="B26" s="9" t="s">
        <v>77</v>
      </c>
      <c r="C26" s="78" t="s">
        <v>73</v>
      </c>
      <c r="D26" s="34">
        <v>1</v>
      </c>
      <c r="E26" s="7">
        <f t="shared" si="0"/>
        <v>-1</v>
      </c>
      <c r="F26" s="7">
        <f aca="true" t="shared" si="3" ref="F26:F57">D26</f>
        <v>1</v>
      </c>
      <c r="H26" s="7">
        <f t="shared" si="1"/>
        <v>0</v>
      </c>
    </row>
    <row r="27" spans="1:8" ht="12.75">
      <c r="A27" s="12" t="s">
        <v>78</v>
      </c>
      <c r="B27" s="9" t="s">
        <v>79</v>
      </c>
      <c r="C27" s="78" t="s">
        <v>73</v>
      </c>
      <c r="D27" s="34">
        <v>1</v>
      </c>
      <c r="E27" s="7">
        <f t="shared" si="0"/>
        <v>-1</v>
      </c>
      <c r="F27" s="7">
        <f t="shared" si="3"/>
        <v>1</v>
      </c>
      <c r="H27" s="7">
        <f t="shared" si="1"/>
        <v>0</v>
      </c>
    </row>
    <row r="28" spans="1:8" ht="12.75">
      <c r="A28" s="12" t="s">
        <v>80</v>
      </c>
      <c r="B28" s="9" t="s">
        <v>81</v>
      </c>
      <c r="C28" s="78" t="s">
        <v>73</v>
      </c>
      <c r="D28" s="34">
        <v>1</v>
      </c>
      <c r="E28" s="7">
        <f t="shared" si="0"/>
        <v>-1</v>
      </c>
      <c r="F28" s="7">
        <f t="shared" si="3"/>
        <v>1</v>
      </c>
      <c r="H28" s="7">
        <f t="shared" si="1"/>
        <v>0</v>
      </c>
    </row>
    <row r="29" spans="1:8" ht="12.75">
      <c r="A29" s="12" t="s">
        <v>82</v>
      </c>
      <c r="B29" s="9" t="s">
        <v>83</v>
      </c>
      <c r="C29" s="78" t="s">
        <v>73</v>
      </c>
      <c r="D29" s="34">
        <v>1</v>
      </c>
      <c r="E29" s="7">
        <f t="shared" si="0"/>
        <v>-1</v>
      </c>
      <c r="F29" s="7">
        <f t="shared" si="3"/>
        <v>1</v>
      </c>
      <c r="H29" s="7">
        <f t="shared" si="1"/>
        <v>0</v>
      </c>
    </row>
    <row r="30" spans="1:8" ht="12.75">
      <c r="A30" s="12" t="s">
        <v>84</v>
      </c>
      <c r="B30" s="9" t="s">
        <v>85</v>
      </c>
      <c r="C30" s="78" t="s">
        <v>73</v>
      </c>
      <c r="D30" s="34">
        <v>20.89</v>
      </c>
      <c r="E30" s="7">
        <f t="shared" si="0"/>
        <v>-20.89</v>
      </c>
      <c r="F30" s="7">
        <f t="shared" si="3"/>
        <v>20.89</v>
      </c>
      <c r="H30" s="7">
        <f aca="true" t="shared" si="4" ref="H30:H59">SUM(E30:G30)</f>
        <v>0</v>
      </c>
    </row>
    <row r="31" spans="1:8" ht="12.75">
      <c r="A31" s="12" t="s">
        <v>84</v>
      </c>
      <c r="B31" s="9" t="s">
        <v>85</v>
      </c>
      <c r="C31" s="78" t="s">
        <v>87</v>
      </c>
      <c r="D31" s="34">
        <v>19.89</v>
      </c>
      <c r="E31" s="7">
        <v>19.89</v>
      </c>
      <c r="F31" s="7">
        <v>-19.89</v>
      </c>
      <c r="H31" s="7">
        <f t="shared" si="4"/>
        <v>0</v>
      </c>
    </row>
    <row r="32" spans="1:8" ht="12.75">
      <c r="A32" s="12" t="s">
        <v>88</v>
      </c>
      <c r="B32" s="9" t="s">
        <v>86</v>
      </c>
      <c r="C32" s="78" t="s">
        <v>73</v>
      </c>
      <c r="D32" s="34">
        <v>1</v>
      </c>
      <c r="E32" s="7">
        <f t="shared" si="0"/>
        <v>-1</v>
      </c>
      <c r="F32" s="7">
        <f t="shared" si="3"/>
        <v>1</v>
      </c>
      <c r="H32" s="7">
        <f t="shared" si="4"/>
        <v>0</v>
      </c>
    </row>
    <row r="33" spans="1:8" ht="12.75">
      <c r="A33" s="12" t="s">
        <v>89</v>
      </c>
      <c r="B33" s="9" t="s">
        <v>90</v>
      </c>
      <c r="C33" s="78" t="s">
        <v>73</v>
      </c>
      <c r="D33" s="34">
        <v>1</v>
      </c>
      <c r="E33" s="7">
        <f t="shared" si="0"/>
        <v>-1</v>
      </c>
      <c r="F33" s="7">
        <f t="shared" si="3"/>
        <v>1</v>
      </c>
      <c r="H33" s="7">
        <f>SUM(E33:G33)</f>
        <v>0</v>
      </c>
    </row>
    <row r="34" spans="1:8" ht="12.75">
      <c r="A34" s="12" t="s">
        <v>121</v>
      </c>
      <c r="B34" s="9" t="s">
        <v>120</v>
      </c>
      <c r="C34" s="78" t="s">
        <v>73</v>
      </c>
      <c r="D34" s="34">
        <v>1</v>
      </c>
      <c r="E34" s="7">
        <f t="shared" si="0"/>
        <v>-1</v>
      </c>
      <c r="F34" s="7">
        <f>D34</f>
        <v>1</v>
      </c>
      <c r="H34" s="7"/>
    </row>
    <row r="35" spans="1:8" ht="12.75">
      <c r="A35" s="12" t="s">
        <v>122</v>
      </c>
      <c r="B35" s="9" t="s">
        <v>123</v>
      </c>
      <c r="C35" s="78" t="s">
        <v>73</v>
      </c>
      <c r="D35" s="34">
        <v>1</v>
      </c>
      <c r="E35" s="7">
        <f t="shared" si="0"/>
        <v>-1</v>
      </c>
      <c r="F35" s="7">
        <f>D35</f>
        <v>1</v>
      </c>
      <c r="H35" s="7"/>
    </row>
    <row r="36" spans="1:8" ht="12.75">
      <c r="A36" s="12" t="s">
        <v>124</v>
      </c>
      <c r="B36" s="9" t="s">
        <v>125</v>
      </c>
      <c r="C36" s="78" t="s">
        <v>73</v>
      </c>
      <c r="D36" s="34">
        <v>1</v>
      </c>
      <c r="E36" s="7">
        <f t="shared" si="0"/>
        <v>-1</v>
      </c>
      <c r="F36" s="7">
        <f>D36</f>
        <v>1</v>
      </c>
      <c r="H36" s="7"/>
    </row>
    <row r="37" spans="1:8" ht="12.75">
      <c r="A37" s="12" t="s">
        <v>91</v>
      </c>
      <c r="B37" s="9" t="s">
        <v>92</v>
      </c>
      <c r="C37" s="78" t="s">
        <v>93</v>
      </c>
      <c r="D37" s="34">
        <v>102.4</v>
      </c>
      <c r="E37" s="7">
        <f t="shared" si="0"/>
        <v>-102.4</v>
      </c>
      <c r="F37" s="7">
        <f t="shared" si="3"/>
        <v>102.4</v>
      </c>
      <c r="H37" s="7">
        <f>SUM(E37:G37)</f>
        <v>0</v>
      </c>
    </row>
    <row r="38" spans="1:8" ht="25.5">
      <c r="A38" s="12" t="s">
        <v>91</v>
      </c>
      <c r="B38" s="9" t="s">
        <v>92</v>
      </c>
      <c r="C38" s="80" t="s">
        <v>97</v>
      </c>
      <c r="D38" s="34">
        <v>12.05</v>
      </c>
      <c r="E38" s="7">
        <v>12.05</v>
      </c>
      <c r="F38" s="7">
        <v>-12.05</v>
      </c>
      <c r="H38" s="7">
        <f t="shared" si="4"/>
        <v>0</v>
      </c>
    </row>
    <row r="39" spans="1:8" ht="12.75">
      <c r="A39" s="12" t="s">
        <v>91</v>
      </c>
      <c r="B39" s="9" t="s">
        <v>92</v>
      </c>
      <c r="C39" s="78" t="s">
        <v>94</v>
      </c>
      <c r="D39" s="34">
        <v>66.49</v>
      </c>
      <c r="E39" s="7">
        <v>66.49</v>
      </c>
      <c r="F39" s="7">
        <v>-66.49</v>
      </c>
      <c r="H39" s="7">
        <f>SUM(E39:G39)</f>
        <v>0</v>
      </c>
    </row>
    <row r="40" spans="1:8" ht="12.75">
      <c r="A40" s="12" t="s">
        <v>95</v>
      </c>
      <c r="B40" s="9" t="s">
        <v>96</v>
      </c>
      <c r="C40" s="78" t="s">
        <v>93</v>
      </c>
      <c r="D40" s="34">
        <v>70.1</v>
      </c>
      <c r="E40" s="7">
        <f t="shared" si="0"/>
        <v>-70.1</v>
      </c>
      <c r="F40" s="7">
        <f t="shared" si="3"/>
        <v>70.1</v>
      </c>
      <c r="H40" s="7">
        <f>SUM(E40:G40)</f>
        <v>0</v>
      </c>
    </row>
    <row r="41" spans="1:8" ht="25.5">
      <c r="A41" s="12" t="s">
        <v>95</v>
      </c>
      <c r="B41" s="9" t="s">
        <v>96</v>
      </c>
      <c r="C41" s="80" t="s">
        <v>98</v>
      </c>
      <c r="D41" s="34">
        <v>36.98</v>
      </c>
      <c r="E41" s="7">
        <v>36.98</v>
      </c>
      <c r="F41" s="7">
        <v>-36.98</v>
      </c>
      <c r="H41" s="7">
        <f t="shared" si="4"/>
        <v>0</v>
      </c>
    </row>
    <row r="42" spans="1:8" ht="12.75">
      <c r="A42" s="12" t="s">
        <v>99</v>
      </c>
      <c r="B42" s="9" t="s">
        <v>100</v>
      </c>
      <c r="C42" s="78" t="s">
        <v>93</v>
      </c>
      <c r="D42" s="34">
        <v>38.53</v>
      </c>
      <c r="E42" s="7">
        <f t="shared" si="0"/>
        <v>-38.53</v>
      </c>
      <c r="F42" s="7">
        <f t="shared" si="3"/>
        <v>38.53</v>
      </c>
      <c r="H42" s="7">
        <f t="shared" si="4"/>
        <v>0</v>
      </c>
    </row>
    <row r="43" spans="1:8" ht="12.75">
      <c r="A43" s="12" t="s">
        <v>102</v>
      </c>
      <c r="B43" s="9" t="s">
        <v>103</v>
      </c>
      <c r="C43" s="78" t="s">
        <v>93</v>
      </c>
      <c r="D43" s="34">
        <v>54.74</v>
      </c>
      <c r="E43" s="7">
        <f t="shared" si="0"/>
        <v>-54.74</v>
      </c>
      <c r="F43" s="7">
        <f t="shared" si="3"/>
        <v>54.74</v>
      </c>
      <c r="H43" s="7">
        <f t="shared" si="4"/>
        <v>0</v>
      </c>
    </row>
    <row r="44" spans="1:8" ht="12.75">
      <c r="A44" s="12" t="s">
        <v>102</v>
      </c>
      <c r="B44" s="9" t="s">
        <v>103</v>
      </c>
      <c r="C44" s="78" t="s">
        <v>104</v>
      </c>
      <c r="D44" s="34">
        <v>14.86</v>
      </c>
      <c r="E44" s="7">
        <v>14.86</v>
      </c>
      <c r="F44" s="7">
        <v>-14.86</v>
      </c>
      <c r="H44" s="7">
        <f t="shared" si="4"/>
        <v>0</v>
      </c>
    </row>
    <row r="45" spans="1:8" ht="12.75">
      <c r="A45" s="12" t="s">
        <v>102</v>
      </c>
      <c r="B45" s="9" t="s">
        <v>103</v>
      </c>
      <c r="C45" s="78" t="s">
        <v>105</v>
      </c>
      <c r="D45" s="34">
        <v>1.31</v>
      </c>
      <c r="E45" s="7">
        <v>1.31</v>
      </c>
      <c r="G45" s="7">
        <v>-1.31</v>
      </c>
      <c r="H45" s="7">
        <f t="shared" si="4"/>
        <v>0</v>
      </c>
    </row>
    <row r="46" spans="1:8" ht="12.75">
      <c r="A46" s="12" t="s">
        <v>134</v>
      </c>
      <c r="B46" s="9" t="s">
        <v>132</v>
      </c>
      <c r="C46" s="78" t="s">
        <v>93</v>
      </c>
      <c r="D46" s="34">
        <v>49.83</v>
      </c>
      <c r="E46" s="7">
        <v>-49.83</v>
      </c>
      <c r="F46" s="7">
        <v>49.83</v>
      </c>
      <c r="H46" s="7">
        <f t="shared" si="4"/>
        <v>0</v>
      </c>
    </row>
    <row r="47" spans="2:8" ht="12.75">
      <c r="B47" s="9" t="s">
        <v>132</v>
      </c>
      <c r="C47" s="78" t="s">
        <v>135</v>
      </c>
      <c r="D47" s="34"/>
      <c r="E47" s="7">
        <v>11.22</v>
      </c>
      <c r="G47" s="7">
        <v>-11.22</v>
      </c>
      <c r="H47" s="7">
        <f t="shared" si="4"/>
        <v>0</v>
      </c>
    </row>
    <row r="48" spans="2:8" ht="12.75">
      <c r="B48" s="9" t="s">
        <v>133</v>
      </c>
      <c r="C48" s="78" t="s">
        <v>93</v>
      </c>
      <c r="D48" s="34">
        <v>66.96</v>
      </c>
      <c r="E48" s="7">
        <v>-66.96</v>
      </c>
      <c r="F48" s="7">
        <v>66.96</v>
      </c>
      <c r="H48" s="7">
        <f t="shared" si="4"/>
        <v>0</v>
      </c>
    </row>
    <row r="49" spans="2:8" ht="12.75">
      <c r="B49" s="9" t="s">
        <v>133</v>
      </c>
      <c r="C49" s="78" t="s">
        <v>136</v>
      </c>
      <c r="D49" s="34"/>
      <c r="E49" s="7">
        <v>28.36</v>
      </c>
      <c r="G49" s="7">
        <v>-28.36</v>
      </c>
      <c r="H49" s="7">
        <f t="shared" si="4"/>
        <v>0</v>
      </c>
    </row>
    <row r="50" spans="1:8" ht="12.75">
      <c r="A50" s="12" t="s">
        <v>108</v>
      </c>
      <c r="B50" s="9" t="s">
        <v>109</v>
      </c>
      <c r="C50" s="78" t="s">
        <v>110</v>
      </c>
      <c r="D50" s="34">
        <v>24.1</v>
      </c>
      <c r="E50" s="7">
        <f t="shared" si="0"/>
        <v>-24.1</v>
      </c>
      <c r="F50" s="7">
        <f t="shared" si="3"/>
        <v>24.1</v>
      </c>
      <c r="H50" s="7">
        <f>SUM(E50:G50)</f>
        <v>0</v>
      </c>
    </row>
    <row r="51" spans="1:8" ht="12.75">
      <c r="A51" s="12" t="s">
        <v>112</v>
      </c>
      <c r="B51" s="9" t="s">
        <v>111</v>
      </c>
      <c r="C51" s="78" t="s">
        <v>110</v>
      </c>
      <c r="D51" s="34">
        <v>30.69</v>
      </c>
      <c r="E51" s="7">
        <f t="shared" si="0"/>
        <v>-30.69</v>
      </c>
      <c r="F51" s="7">
        <f t="shared" si="3"/>
        <v>30.69</v>
      </c>
      <c r="H51" s="7">
        <f t="shared" si="4"/>
        <v>0</v>
      </c>
    </row>
    <row r="52" spans="1:8" ht="12.75">
      <c r="A52" s="12" t="s">
        <v>116</v>
      </c>
      <c r="B52" s="9" t="s">
        <v>113</v>
      </c>
      <c r="C52" s="78" t="s">
        <v>110</v>
      </c>
      <c r="D52" s="34">
        <v>19.81</v>
      </c>
      <c r="E52" s="7">
        <f t="shared" si="0"/>
        <v>-19.81</v>
      </c>
      <c r="F52" s="7">
        <f t="shared" si="3"/>
        <v>19.81</v>
      </c>
      <c r="H52" s="7">
        <f t="shared" si="4"/>
        <v>0</v>
      </c>
    </row>
    <row r="53" spans="1:8" ht="12.75">
      <c r="A53" s="12" t="s">
        <v>117</v>
      </c>
      <c r="B53" s="9" t="s">
        <v>114</v>
      </c>
      <c r="C53" s="78" t="s">
        <v>110</v>
      </c>
      <c r="D53" s="34">
        <v>13.47</v>
      </c>
      <c r="E53" s="7">
        <f t="shared" si="0"/>
        <v>-13.47</v>
      </c>
      <c r="F53" s="7">
        <f t="shared" si="3"/>
        <v>13.47</v>
      </c>
      <c r="H53" s="7">
        <f t="shared" si="4"/>
        <v>0</v>
      </c>
    </row>
    <row r="54" spans="1:8" ht="12.75">
      <c r="A54" s="12" t="s">
        <v>88</v>
      </c>
      <c r="B54" s="9" t="s">
        <v>115</v>
      </c>
      <c r="C54" s="78" t="s">
        <v>110</v>
      </c>
      <c r="D54" s="34">
        <v>26.13</v>
      </c>
      <c r="E54" s="7">
        <f t="shared" si="0"/>
        <v>-26.13</v>
      </c>
      <c r="F54" s="7">
        <f t="shared" si="3"/>
        <v>26.13</v>
      </c>
      <c r="H54" s="7">
        <f t="shared" si="4"/>
        <v>0</v>
      </c>
    </row>
    <row r="55" spans="1:8" ht="12.75">
      <c r="A55" s="12" t="s">
        <v>127</v>
      </c>
      <c r="B55" s="9" t="s">
        <v>119</v>
      </c>
      <c r="C55" s="78" t="s">
        <v>110</v>
      </c>
      <c r="D55" s="34">
        <v>26.13</v>
      </c>
      <c r="E55" s="7">
        <f t="shared" si="0"/>
        <v>-26.13</v>
      </c>
      <c r="F55" s="7">
        <f t="shared" si="3"/>
        <v>26.13</v>
      </c>
      <c r="H55" s="7">
        <f t="shared" si="4"/>
        <v>0</v>
      </c>
    </row>
    <row r="56" spans="1:8" ht="12.75">
      <c r="A56" s="12" t="s">
        <v>118</v>
      </c>
      <c r="B56" s="9" t="s">
        <v>126</v>
      </c>
      <c r="C56" s="78" t="s">
        <v>110</v>
      </c>
      <c r="D56" s="34">
        <v>16.06</v>
      </c>
      <c r="E56" s="7">
        <f t="shared" si="0"/>
        <v>-16.06</v>
      </c>
      <c r="F56" s="7">
        <f t="shared" si="3"/>
        <v>16.06</v>
      </c>
      <c r="H56" s="7">
        <f t="shared" si="4"/>
        <v>0</v>
      </c>
    </row>
    <row r="57" spans="1:8" ht="12.75">
      <c r="A57" s="12" t="s">
        <v>150</v>
      </c>
      <c r="B57" s="9" t="s">
        <v>151</v>
      </c>
      <c r="C57" s="78" t="s">
        <v>152</v>
      </c>
      <c r="D57" s="34">
        <v>10.38</v>
      </c>
      <c r="E57" s="7">
        <f t="shared" si="0"/>
        <v>-10.38</v>
      </c>
      <c r="F57" s="7">
        <f t="shared" si="3"/>
        <v>10.38</v>
      </c>
      <c r="H57" s="7">
        <f t="shared" si="4"/>
        <v>0</v>
      </c>
    </row>
    <row r="58" spans="1:8" ht="12.75">
      <c r="A58" s="12" t="s">
        <v>128</v>
      </c>
      <c r="B58" s="9" t="s">
        <v>146</v>
      </c>
      <c r="C58" s="78" t="s">
        <v>129</v>
      </c>
      <c r="D58" s="34">
        <v>22.61</v>
      </c>
      <c r="E58" s="7">
        <f t="shared" si="0"/>
        <v>-22.61</v>
      </c>
      <c r="F58" s="7">
        <v>22.61</v>
      </c>
      <c r="H58" s="7">
        <f t="shared" si="4"/>
        <v>0</v>
      </c>
    </row>
    <row r="59" spans="1:8" ht="12.75">
      <c r="A59" s="12" t="s">
        <v>130</v>
      </c>
      <c r="B59" s="9" t="s">
        <v>147</v>
      </c>
      <c r="C59" s="78" t="s">
        <v>129</v>
      </c>
      <c r="D59" s="34">
        <v>29.01</v>
      </c>
      <c r="E59" s="7">
        <f t="shared" si="0"/>
        <v>-29.01</v>
      </c>
      <c r="F59" s="7">
        <v>29.01</v>
      </c>
      <c r="H59" s="7">
        <f t="shared" si="4"/>
        <v>0</v>
      </c>
    </row>
    <row r="60" spans="1:8" ht="12.75">
      <c r="A60" s="12" t="s">
        <v>131</v>
      </c>
      <c r="B60" s="9" t="s">
        <v>148</v>
      </c>
      <c r="C60" s="78" t="s">
        <v>129</v>
      </c>
      <c r="D60" s="34">
        <v>34.17</v>
      </c>
      <c r="E60" s="7">
        <f t="shared" si="0"/>
        <v>-34.17</v>
      </c>
      <c r="F60" s="7">
        <v>34.17</v>
      </c>
      <c r="H60" s="7">
        <f aca="true" t="shared" si="5" ref="H60:H79">SUM(E60:G60)</f>
        <v>0</v>
      </c>
    </row>
    <row r="61" spans="1:8" ht="12.75">
      <c r="A61" s="12" t="s">
        <v>141</v>
      </c>
      <c r="B61" s="9" t="s">
        <v>142</v>
      </c>
      <c r="C61" s="78" t="s">
        <v>143</v>
      </c>
      <c r="D61" s="34"/>
      <c r="E61" s="7">
        <f t="shared" si="0"/>
        <v>0</v>
      </c>
      <c r="F61" s="7">
        <v>19.89</v>
      </c>
      <c r="G61" s="7">
        <v>-19.89</v>
      </c>
      <c r="H61" s="7">
        <f t="shared" si="5"/>
        <v>0</v>
      </c>
    </row>
    <row r="62" spans="1:8" ht="12.75">
      <c r="A62" s="12" t="s">
        <v>145</v>
      </c>
      <c r="B62" s="9" t="s">
        <v>144</v>
      </c>
      <c r="C62" s="78" t="s">
        <v>143</v>
      </c>
      <c r="D62" s="34"/>
      <c r="E62" s="7">
        <f t="shared" si="0"/>
        <v>0</v>
      </c>
      <c r="F62" s="7">
        <v>9.04</v>
      </c>
      <c r="G62" s="7">
        <v>-9.04</v>
      </c>
      <c r="H62" s="7">
        <f t="shared" si="5"/>
        <v>0</v>
      </c>
    </row>
    <row r="63" spans="4:8" ht="12.75">
      <c r="D63" s="34"/>
      <c r="E63" s="7">
        <f t="shared" si="0"/>
        <v>0</v>
      </c>
      <c r="H63" s="7">
        <f t="shared" si="5"/>
        <v>0</v>
      </c>
    </row>
    <row r="64" spans="4:8" ht="12.75">
      <c r="D64" s="34"/>
      <c r="E64" s="7">
        <f t="shared" si="0"/>
        <v>0</v>
      </c>
      <c r="H64" s="7">
        <f t="shared" si="5"/>
        <v>0</v>
      </c>
    </row>
    <row r="65" spans="4:8" ht="12.75">
      <c r="D65" s="34"/>
      <c r="E65" s="7">
        <f t="shared" si="0"/>
        <v>0</v>
      </c>
      <c r="H65" s="7">
        <f t="shared" si="5"/>
        <v>0</v>
      </c>
    </row>
    <row r="66" spans="4:8" ht="12.75">
      <c r="D66" s="34"/>
      <c r="E66" s="7">
        <f t="shared" si="0"/>
        <v>0</v>
      </c>
      <c r="H66" s="7">
        <f t="shared" si="5"/>
        <v>0</v>
      </c>
    </row>
    <row r="67" spans="4:8" ht="12.75">
      <c r="D67" s="34"/>
      <c r="E67" s="7">
        <f t="shared" si="0"/>
        <v>0</v>
      </c>
      <c r="H67" s="7">
        <f t="shared" si="5"/>
        <v>0</v>
      </c>
    </row>
    <row r="68" spans="4:8" ht="12.75">
      <c r="D68" s="34"/>
      <c r="E68" s="7">
        <f t="shared" si="0"/>
        <v>0</v>
      </c>
      <c r="H68" s="7">
        <f t="shared" si="5"/>
        <v>0</v>
      </c>
    </row>
    <row r="69" spans="4:8" ht="12.75">
      <c r="D69" s="34"/>
      <c r="E69" s="7">
        <f t="shared" si="0"/>
        <v>0</v>
      </c>
      <c r="H69" s="7">
        <f t="shared" si="5"/>
        <v>0</v>
      </c>
    </row>
    <row r="70" spans="4:8" ht="12.75">
      <c r="D70" s="34"/>
      <c r="E70" s="7">
        <f t="shared" si="0"/>
        <v>0</v>
      </c>
      <c r="H70" s="7">
        <f t="shared" si="5"/>
        <v>0</v>
      </c>
    </row>
    <row r="71" spans="4:8" ht="12.75">
      <c r="D71" s="34"/>
      <c r="E71" s="7">
        <f t="shared" si="0"/>
        <v>0</v>
      </c>
      <c r="H71" s="7">
        <f t="shared" si="5"/>
        <v>0</v>
      </c>
    </row>
    <row r="72" spans="4:8" ht="12.75">
      <c r="D72" s="34"/>
      <c r="E72" s="7">
        <f t="shared" si="0"/>
        <v>0</v>
      </c>
      <c r="H72" s="7">
        <f t="shared" si="5"/>
        <v>0</v>
      </c>
    </row>
    <row r="73" spans="4:8" ht="12.75">
      <c r="D73" s="34"/>
      <c r="E73" s="7">
        <f t="shared" si="0"/>
        <v>0</v>
      </c>
      <c r="H73" s="7">
        <f t="shared" si="5"/>
        <v>0</v>
      </c>
    </row>
    <row r="74" spans="4:8" ht="12.75">
      <c r="D74" s="34"/>
      <c r="E74" s="7">
        <f t="shared" si="0"/>
        <v>0</v>
      </c>
      <c r="H74" s="7">
        <f t="shared" si="5"/>
        <v>0</v>
      </c>
    </row>
    <row r="75" spans="4:8" ht="12.75">
      <c r="D75" s="34"/>
      <c r="E75" s="7">
        <f t="shared" si="0"/>
        <v>0</v>
      </c>
      <c r="H75" s="7">
        <f t="shared" si="5"/>
        <v>0</v>
      </c>
    </row>
    <row r="76" spans="4:8" ht="12.75">
      <c r="D76" s="34"/>
      <c r="E76" s="7">
        <f t="shared" si="0"/>
        <v>0</v>
      </c>
      <c r="H76" s="7">
        <f t="shared" si="5"/>
        <v>0</v>
      </c>
    </row>
    <row r="77" spans="4:8" ht="12.75">
      <c r="D77" s="34"/>
      <c r="E77" s="7">
        <f t="shared" si="0"/>
        <v>0</v>
      </c>
      <c r="H77" s="7">
        <f t="shared" si="5"/>
        <v>0</v>
      </c>
    </row>
    <row r="78" spans="4:8" ht="12.75">
      <c r="D78" s="34"/>
      <c r="E78" s="7">
        <f t="shared" si="0"/>
        <v>0</v>
      </c>
      <c r="H78" s="7">
        <f t="shared" si="5"/>
        <v>0</v>
      </c>
    </row>
    <row r="79" spans="4:8" ht="12.75">
      <c r="D79" s="34"/>
      <c r="E79" s="7">
        <f t="shared" si="0"/>
        <v>0</v>
      </c>
      <c r="H79" s="7">
        <f t="shared" si="5"/>
        <v>0</v>
      </c>
    </row>
    <row r="80" spans="4:8" ht="12.75">
      <c r="D80" s="34"/>
      <c r="H80" s="7"/>
    </row>
    <row r="81" spans="4:8" ht="12.75">
      <c r="D81" s="34"/>
      <c r="H81" s="7"/>
    </row>
    <row r="82" spans="4:8" ht="12.75">
      <c r="D82" s="34"/>
      <c r="H82" s="7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</sheetData>
  <printOptions gridLines="1"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workbookViewId="0" topLeftCell="A1">
      <selection activeCell="C2" sqref="C2"/>
    </sheetView>
  </sheetViews>
  <sheetFormatPr defaultColWidth="9.14062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8">
      <c r="A1" s="3" t="s">
        <v>153</v>
      </c>
      <c r="B1" s="8"/>
      <c r="E1" s="3" t="s">
        <v>33</v>
      </c>
      <c r="F1" s="8"/>
      <c r="G1" s="60">
        <v>8</v>
      </c>
    </row>
    <row r="2" ht="19.5" customHeight="1">
      <c r="A2" s="3" t="s">
        <v>32</v>
      </c>
    </row>
    <row r="4" spans="1:7" ht="15">
      <c r="A4" s="13"/>
      <c r="B4" s="25" t="s">
        <v>0</v>
      </c>
      <c r="C4" s="14" t="s">
        <v>1</v>
      </c>
      <c r="F4" s="19"/>
      <c r="G4" s="15"/>
    </row>
    <row r="5" spans="1:3" ht="19.5" customHeight="1">
      <c r="A5" s="14" t="s">
        <v>18</v>
      </c>
      <c r="B5" s="14">
        <f>SUM(C12:C102)</f>
        <v>35</v>
      </c>
      <c r="C5" s="14">
        <f>SUM(G12:G102)</f>
        <v>32.5</v>
      </c>
    </row>
    <row r="6" spans="1:7" ht="19.5" customHeight="1">
      <c r="A6" s="14" t="s">
        <v>19</v>
      </c>
      <c r="B6" s="24">
        <f>B5*G1</f>
        <v>280</v>
      </c>
      <c r="C6" s="24">
        <f>C5*G1</f>
        <v>260</v>
      </c>
      <c r="F6" s="20"/>
      <c r="G6" s="16"/>
    </row>
    <row r="7" spans="1:7" ht="19.5" customHeight="1">
      <c r="A7" s="14" t="s">
        <v>20</v>
      </c>
      <c r="B7" s="35">
        <f>B6-(B6+C6)/2</f>
        <v>10</v>
      </c>
      <c r="C7" s="35">
        <f>B7*-1</f>
        <v>-10</v>
      </c>
      <c r="F7" s="20"/>
      <c r="G7" s="16"/>
    </row>
    <row r="8" spans="1:7" ht="15">
      <c r="A8" s="23"/>
      <c r="B8" s="23"/>
      <c r="C8" s="23"/>
      <c r="F8" s="20"/>
      <c r="G8" s="16"/>
    </row>
    <row r="9" spans="6:7" ht="12.75">
      <c r="F9" s="21"/>
      <c r="G9" s="17"/>
    </row>
    <row r="10" spans="1:5" ht="18">
      <c r="A10" s="3" t="s">
        <v>0</v>
      </c>
      <c r="E10" s="3" t="s">
        <v>1</v>
      </c>
    </row>
    <row r="11" spans="1:7" ht="15">
      <c r="A11" s="58" t="s">
        <v>21</v>
      </c>
      <c r="B11" s="59" t="s">
        <v>13</v>
      </c>
      <c r="C11" s="58" t="s">
        <v>18</v>
      </c>
      <c r="E11" s="58" t="s">
        <v>21</v>
      </c>
      <c r="F11" s="59" t="s">
        <v>13</v>
      </c>
      <c r="G11" s="58" t="s">
        <v>18</v>
      </c>
    </row>
    <row r="12" spans="1:7" ht="38.25">
      <c r="A12" s="18" t="s">
        <v>106</v>
      </c>
      <c r="B12" s="81" t="s">
        <v>107</v>
      </c>
      <c r="C12" s="4">
        <v>35</v>
      </c>
      <c r="E12" s="18" t="s">
        <v>138</v>
      </c>
      <c r="F12" s="18" t="s">
        <v>139</v>
      </c>
      <c r="G12" s="4">
        <v>32.5</v>
      </c>
    </row>
    <row r="13" spans="1:5" ht="12.75">
      <c r="A13" s="18"/>
      <c r="E13" s="18"/>
    </row>
    <row r="14" spans="1:5" ht="12.75">
      <c r="A14" s="18"/>
      <c r="E14" s="18"/>
    </row>
    <row r="15" spans="1:5" ht="12.75">
      <c r="A15" s="18"/>
      <c r="E15" s="18"/>
    </row>
    <row r="16" spans="1:5" ht="12.75">
      <c r="A16" s="18"/>
      <c r="E16" s="18"/>
    </row>
    <row r="17" spans="1:5" ht="12.75">
      <c r="A17" s="18"/>
      <c r="E17" s="18"/>
    </row>
    <row r="18" spans="1:5" ht="12.75">
      <c r="A18" s="18"/>
      <c r="E18" s="18"/>
    </row>
    <row r="19" spans="1:5" ht="12.75">
      <c r="A19" s="18"/>
      <c r="E19" s="18"/>
    </row>
    <row r="20" ht="12.75">
      <c r="E20" s="18"/>
    </row>
    <row r="21" ht="12.75">
      <c r="E21" s="18"/>
    </row>
    <row r="28" ht="12.75">
      <c r="C28" s="33"/>
    </row>
    <row r="29" ht="12.75">
      <c r="C29" s="33"/>
    </row>
    <row r="30" ht="12.75">
      <c r="C30" s="33"/>
    </row>
    <row r="31" ht="12.75">
      <c r="C31" s="33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1" sqref="E1"/>
    </sheetView>
  </sheetViews>
  <sheetFormatPr defaultColWidth="9.140625" defaultRowHeight="12.75"/>
  <cols>
    <col min="1" max="1" width="21.57421875" style="32" customWidth="1"/>
    <col min="2" max="2" width="19.28125" style="32" customWidth="1"/>
    <col min="3" max="3" width="17.7109375" style="45" customWidth="1"/>
    <col min="4" max="4" width="8.7109375" style="45" customWidth="1"/>
    <col min="5" max="5" width="43.421875" style="45" customWidth="1"/>
    <col min="6" max="6" width="11.57421875" style="45" customWidth="1"/>
    <col min="7" max="8" width="11.421875" style="32" customWidth="1"/>
    <col min="9" max="9" width="34.28125" style="32" customWidth="1"/>
    <col min="10" max="16384" width="11.421875" style="32" customWidth="1"/>
  </cols>
  <sheetData>
    <row r="1" spans="1:6" s="37" customFormat="1" ht="25.5">
      <c r="A1" s="37" t="s">
        <v>34</v>
      </c>
      <c r="C1" s="61"/>
      <c r="D1" s="74" t="s">
        <v>35</v>
      </c>
      <c r="E1" s="45"/>
      <c r="F1" s="71">
        <v>8</v>
      </c>
    </row>
    <row r="2" spans="3:6" s="37" customFormat="1" ht="14.25" customHeight="1">
      <c r="C2" s="61"/>
      <c r="D2" s="74"/>
      <c r="E2" s="45"/>
      <c r="F2" s="71"/>
    </row>
    <row r="3" spans="1:6" s="37" customFormat="1" ht="25.5">
      <c r="A3" s="37" t="s">
        <v>22</v>
      </c>
      <c r="C3" s="61"/>
      <c r="D3" s="70"/>
      <c r="E3" s="61"/>
      <c r="F3" s="61"/>
    </row>
    <row r="4" spans="1:6" s="37" customFormat="1" ht="25.5">
      <c r="A4" s="39"/>
      <c r="B4" s="62" t="s">
        <v>0</v>
      </c>
      <c r="C4" s="62" t="s">
        <v>1</v>
      </c>
      <c r="D4" s="63"/>
      <c r="E4" s="61"/>
      <c r="F4" s="61"/>
    </row>
    <row r="5" spans="1:5" s="37" customFormat="1" ht="25.5">
      <c r="A5" s="64" t="s">
        <v>23</v>
      </c>
      <c r="B5" s="39">
        <f>SUM(G11:G30)</f>
        <v>133</v>
      </c>
      <c r="C5" s="39">
        <f>SUM(H11:H27)</f>
        <v>245</v>
      </c>
      <c r="D5" s="65"/>
      <c r="E5" s="61"/>
    </row>
    <row r="6" spans="1:5" s="37" customFormat="1" ht="25.5">
      <c r="A6" s="64" t="s">
        <v>19</v>
      </c>
      <c r="B6" s="66">
        <f>B5*F1</f>
        <v>1064</v>
      </c>
      <c r="C6" s="66">
        <f>C5*F1</f>
        <v>1960</v>
      </c>
      <c r="D6" s="67"/>
      <c r="E6" s="61"/>
    </row>
    <row r="7" spans="1:5" s="37" customFormat="1" ht="25.5">
      <c r="A7" s="64" t="s">
        <v>20</v>
      </c>
      <c r="B7" s="68">
        <f>(B6+C6)/2-B6</f>
        <v>448</v>
      </c>
      <c r="C7" s="68">
        <f>B7*-1</f>
        <v>-448</v>
      </c>
      <c r="D7" s="69"/>
      <c r="E7" s="61"/>
    </row>
    <row r="8" spans="3:6" ht="20.25">
      <c r="C8" s="32"/>
      <c r="D8" s="32"/>
      <c r="E8" s="32"/>
      <c r="F8" s="32"/>
    </row>
    <row r="10" spans="1:8" s="47" customFormat="1" ht="20.25">
      <c r="A10" s="51" t="s">
        <v>24</v>
      </c>
      <c r="B10" s="51" t="s">
        <v>25</v>
      </c>
      <c r="C10" s="46" t="s">
        <v>38</v>
      </c>
      <c r="D10" s="51" t="s">
        <v>30</v>
      </c>
      <c r="E10" s="51" t="s">
        <v>26</v>
      </c>
      <c r="F10" s="51" t="s">
        <v>27</v>
      </c>
      <c r="G10" s="46" t="s">
        <v>28</v>
      </c>
      <c r="H10" s="46" t="s">
        <v>29</v>
      </c>
    </row>
    <row r="11" spans="1:8" s="47" customFormat="1" ht="20.25">
      <c r="A11" s="48">
        <v>37992</v>
      </c>
      <c r="B11" s="48">
        <v>37998</v>
      </c>
      <c r="C11" s="50">
        <f>B11-A11</f>
        <v>6</v>
      </c>
      <c r="D11" s="49">
        <v>2</v>
      </c>
      <c r="E11" s="49" t="s">
        <v>59</v>
      </c>
      <c r="F11" s="49" t="s">
        <v>60</v>
      </c>
      <c r="G11" s="32">
        <f>IF(F11="J",C11*D11,0)</f>
        <v>0</v>
      </c>
      <c r="H11" s="32">
        <f>IF(F11="G",C11*D11,0)</f>
        <v>12</v>
      </c>
    </row>
    <row r="12" spans="1:8" s="47" customFormat="1" ht="40.5">
      <c r="A12" s="48">
        <v>38032</v>
      </c>
      <c r="B12" s="48">
        <v>38053</v>
      </c>
      <c r="C12" s="50">
        <v>63</v>
      </c>
      <c r="D12" s="49"/>
      <c r="E12" s="76" t="s">
        <v>61</v>
      </c>
      <c r="F12" s="49" t="s">
        <v>62</v>
      </c>
      <c r="G12" s="32">
        <v>63</v>
      </c>
      <c r="H12" s="32">
        <f>IF(F12="G",C12*D12,0)</f>
        <v>0</v>
      </c>
    </row>
    <row r="13" spans="1:8" ht="20.25">
      <c r="A13" s="48">
        <v>38094</v>
      </c>
      <c r="B13" s="48">
        <v>38103</v>
      </c>
      <c r="C13" s="50">
        <f aca="true" t="shared" si="0" ref="C13:C30">B13-A13</f>
        <v>9</v>
      </c>
      <c r="D13" s="45">
        <v>2</v>
      </c>
      <c r="E13" s="45" t="s">
        <v>63</v>
      </c>
      <c r="F13" s="45" t="s">
        <v>60</v>
      </c>
      <c r="G13" s="32">
        <f>IF(F13="J",C13*D13,0)</f>
        <v>0</v>
      </c>
      <c r="H13" s="32">
        <f>IF(F13="G",C13*D13,0)</f>
        <v>18</v>
      </c>
    </row>
    <row r="14" spans="1:8" ht="20.25">
      <c r="A14" s="48">
        <v>38150</v>
      </c>
      <c r="B14" s="48">
        <v>38157</v>
      </c>
      <c r="C14" s="50">
        <f t="shared" si="0"/>
        <v>7</v>
      </c>
      <c r="D14" s="45">
        <v>2</v>
      </c>
      <c r="E14" s="45" t="s">
        <v>64</v>
      </c>
      <c r="F14" s="45" t="s">
        <v>60</v>
      </c>
      <c r="G14" s="32">
        <f aca="true" t="shared" si="1" ref="G14:G20">IF(F14="J",C14*D14,0)</f>
        <v>0</v>
      </c>
      <c r="H14" s="32">
        <f aca="true" t="shared" si="2" ref="H14:H20">IF(F14="G",C14*D14,0)</f>
        <v>14</v>
      </c>
    </row>
    <row r="15" spans="1:9" ht="20.25" customHeight="1">
      <c r="A15" s="48">
        <v>38160</v>
      </c>
      <c r="B15" s="48">
        <v>38181</v>
      </c>
      <c r="C15" s="50">
        <f t="shared" si="0"/>
        <v>21</v>
      </c>
      <c r="D15" s="45">
        <v>2</v>
      </c>
      <c r="E15" s="45" t="s">
        <v>65</v>
      </c>
      <c r="F15" s="45" t="s">
        <v>62</v>
      </c>
      <c r="G15" s="32">
        <f t="shared" si="1"/>
        <v>42</v>
      </c>
      <c r="H15" s="32">
        <f t="shared" si="2"/>
        <v>0</v>
      </c>
      <c r="I15" s="72"/>
    </row>
    <row r="16" spans="1:8" ht="20.25">
      <c r="A16" s="48">
        <v>38171</v>
      </c>
      <c r="B16" s="48">
        <v>38185</v>
      </c>
      <c r="C16" s="50">
        <f t="shared" si="0"/>
        <v>14</v>
      </c>
      <c r="D16" s="45">
        <v>2</v>
      </c>
      <c r="E16" s="45" t="s">
        <v>66</v>
      </c>
      <c r="F16" s="45" t="s">
        <v>62</v>
      </c>
      <c r="G16" s="32">
        <f t="shared" si="1"/>
        <v>28</v>
      </c>
      <c r="H16" s="32">
        <f t="shared" si="2"/>
        <v>0</v>
      </c>
    </row>
    <row r="17" spans="1:8" ht="20.25">
      <c r="A17" s="48">
        <v>38198</v>
      </c>
      <c r="B17" s="48">
        <v>38219</v>
      </c>
      <c r="C17" s="50">
        <f t="shared" si="0"/>
        <v>21</v>
      </c>
      <c r="D17" s="45">
        <v>3</v>
      </c>
      <c r="E17" s="45" t="s">
        <v>67</v>
      </c>
      <c r="F17" s="45" t="s">
        <v>60</v>
      </c>
      <c r="G17" s="32">
        <f t="shared" si="1"/>
        <v>0</v>
      </c>
      <c r="H17" s="32">
        <f t="shared" si="2"/>
        <v>63</v>
      </c>
    </row>
    <row r="18" spans="1:8" ht="20.25">
      <c r="A18" s="48">
        <v>38226</v>
      </c>
      <c r="B18" s="48">
        <v>38247</v>
      </c>
      <c r="C18" s="50">
        <f t="shared" si="0"/>
        <v>21</v>
      </c>
      <c r="D18" s="45">
        <v>2</v>
      </c>
      <c r="E18" s="45" t="s">
        <v>68</v>
      </c>
      <c r="F18" s="45" t="s">
        <v>60</v>
      </c>
      <c r="G18" s="32">
        <f t="shared" si="1"/>
        <v>0</v>
      </c>
      <c r="H18" s="32">
        <f t="shared" si="2"/>
        <v>42</v>
      </c>
    </row>
    <row r="19" spans="1:8" ht="20.25">
      <c r="A19" s="48">
        <v>38232</v>
      </c>
      <c r="B19" s="48">
        <v>38274</v>
      </c>
      <c r="C19" s="50">
        <f t="shared" si="0"/>
        <v>42</v>
      </c>
      <c r="D19" s="45">
        <v>1</v>
      </c>
      <c r="E19" s="45" t="s">
        <v>1</v>
      </c>
      <c r="F19" s="45" t="s">
        <v>60</v>
      </c>
      <c r="G19" s="32">
        <f t="shared" si="1"/>
        <v>0</v>
      </c>
      <c r="H19" s="32">
        <f t="shared" si="2"/>
        <v>42</v>
      </c>
    </row>
    <row r="20" spans="1:8" ht="20.25">
      <c r="A20" s="48">
        <v>38248</v>
      </c>
      <c r="B20" s="48">
        <v>38262</v>
      </c>
      <c r="C20" s="50">
        <f t="shared" si="0"/>
        <v>14</v>
      </c>
      <c r="D20" s="45">
        <v>1</v>
      </c>
      <c r="E20" s="45" t="s">
        <v>69</v>
      </c>
      <c r="F20" s="45" t="s">
        <v>60</v>
      </c>
      <c r="G20" s="32">
        <f t="shared" si="1"/>
        <v>0</v>
      </c>
      <c r="H20" s="32">
        <f t="shared" si="2"/>
        <v>14</v>
      </c>
    </row>
    <row r="21" spans="1:8" ht="20.25">
      <c r="A21" s="48">
        <v>38253</v>
      </c>
      <c r="B21" s="48">
        <v>38262</v>
      </c>
      <c r="C21" s="50">
        <f t="shared" si="0"/>
        <v>9</v>
      </c>
      <c r="D21" s="45">
        <v>1</v>
      </c>
      <c r="E21" s="45" t="s">
        <v>70</v>
      </c>
      <c r="F21" s="45" t="s">
        <v>60</v>
      </c>
      <c r="G21" s="32">
        <f aca="true" t="shared" si="3" ref="G21:G30">IF(F21="J",C21*D21,0)</f>
        <v>0</v>
      </c>
      <c r="H21" s="32">
        <f aca="true" t="shared" si="4" ref="H21:H30">IF(F21="G",C21*D21,0)</f>
        <v>9</v>
      </c>
    </row>
    <row r="22" spans="1:8" ht="20.25">
      <c r="A22" s="48">
        <v>38259</v>
      </c>
      <c r="B22" s="48">
        <v>38266</v>
      </c>
      <c r="C22" s="50">
        <f t="shared" si="0"/>
        <v>7</v>
      </c>
      <c r="D22" s="45">
        <v>1</v>
      </c>
      <c r="E22" s="45" t="s">
        <v>71</v>
      </c>
      <c r="F22" s="45" t="s">
        <v>60</v>
      </c>
      <c r="G22" s="32">
        <f t="shared" si="3"/>
        <v>0</v>
      </c>
      <c r="H22" s="32">
        <f t="shared" si="4"/>
        <v>7</v>
      </c>
    </row>
    <row r="23" spans="1:8" ht="20.25">
      <c r="A23" s="48">
        <v>38331</v>
      </c>
      <c r="B23" s="48">
        <v>38343</v>
      </c>
      <c r="C23" s="50">
        <f t="shared" si="0"/>
        <v>12</v>
      </c>
      <c r="D23" s="45">
        <v>2</v>
      </c>
      <c r="E23" s="45" t="s">
        <v>140</v>
      </c>
      <c r="F23" s="45" t="s">
        <v>60</v>
      </c>
      <c r="G23" s="32">
        <f t="shared" si="3"/>
        <v>0</v>
      </c>
      <c r="H23" s="32">
        <f t="shared" si="4"/>
        <v>24</v>
      </c>
    </row>
    <row r="24" spans="1:8" ht="20.25">
      <c r="A24" s="48"/>
      <c r="B24" s="48"/>
      <c r="C24" s="50">
        <f t="shared" si="0"/>
        <v>0</v>
      </c>
      <c r="G24" s="32">
        <f t="shared" si="3"/>
        <v>0</v>
      </c>
      <c r="H24" s="32">
        <f t="shared" si="4"/>
        <v>0</v>
      </c>
    </row>
    <row r="25" spans="1:8" ht="20.25">
      <c r="A25" s="48"/>
      <c r="B25" s="48"/>
      <c r="C25" s="50">
        <f t="shared" si="0"/>
        <v>0</v>
      </c>
      <c r="G25" s="32">
        <f t="shared" si="3"/>
        <v>0</v>
      </c>
      <c r="H25" s="32">
        <f t="shared" si="4"/>
        <v>0</v>
      </c>
    </row>
    <row r="26" spans="1:8" ht="20.25">
      <c r="A26" s="48"/>
      <c r="B26" s="48"/>
      <c r="C26" s="50">
        <f t="shared" si="0"/>
        <v>0</v>
      </c>
      <c r="G26" s="32">
        <f t="shared" si="3"/>
        <v>0</v>
      </c>
      <c r="H26" s="32">
        <f t="shared" si="4"/>
        <v>0</v>
      </c>
    </row>
    <row r="27" spans="1:8" ht="20.25">
      <c r="A27" s="48"/>
      <c r="B27" s="48"/>
      <c r="C27" s="50">
        <f t="shared" si="0"/>
        <v>0</v>
      </c>
      <c r="G27" s="32">
        <f>IF(F27="J",C27*D27,0)</f>
        <v>0</v>
      </c>
      <c r="H27" s="32">
        <f>IF(F27="G",C27*D27,0)</f>
        <v>0</v>
      </c>
    </row>
    <row r="28" spans="1:8" ht="20.25">
      <c r="A28" s="48"/>
      <c r="B28" s="48"/>
      <c r="C28" s="50">
        <f t="shared" si="0"/>
        <v>0</v>
      </c>
      <c r="G28" s="32">
        <f t="shared" si="3"/>
        <v>0</v>
      </c>
      <c r="H28" s="32">
        <f t="shared" si="4"/>
        <v>0</v>
      </c>
    </row>
    <row r="29" spans="1:8" ht="20.25">
      <c r="A29" s="48"/>
      <c r="B29" s="48"/>
      <c r="C29" s="50">
        <f t="shared" si="0"/>
        <v>0</v>
      </c>
      <c r="G29" s="32">
        <f t="shared" si="3"/>
        <v>0</v>
      </c>
      <c r="H29" s="32">
        <f t="shared" si="4"/>
        <v>0</v>
      </c>
    </row>
    <row r="30" spans="1:8" ht="20.25">
      <c r="A30" s="48"/>
      <c r="B30" s="48"/>
      <c r="C30" s="50">
        <f t="shared" si="0"/>
        <v>0</v>
      </c>
      <c r="G30" s="32">
        <f t="shared" si="3"/>
        <v>0</v>
      </c>
      <c r="H30" s="32">
        <f t="shared" si="4"/>
        <v>0</v>
      </c>
    </row>
    <row r="31" ht="20.25">
      <c r="C31" s="50"/>
    </row>
    <row r="32" ht="20.25">
      <c r="C32" s="50"/>
    </row>
    <row r="33" ht="20.25">
      <c r="C33" s="50"/>
    </row>
    <row r="34" ht="20.25">
      <c r="C34" s="50"/>
    </row>
    <row r="35" ht="20.25">
      <c r="C35" s="50"/>
    </row>
    <row r="36" ht="20.25">
      <c r="C36" s="50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D5" sqref="D5"/>
    </sheetView>
  </sheetViews>
  <sheetFormatPr defaultColWidth="9.140625" defaultRowHeight="12.75"/>
  <cols>
    <col min="1" max="1" width="73.57421875" style="73" customWidth="1"/>
    <col min="2" max="2" width="12.00390625" style="73" customWidth="1"/>
    <col min="3" max="3" width="13.57421875" style="73" customWidth="1"/>
    <col min="4" max="4" width="11.421875" style="73" customWidth="1"/>
    <col min="5" max="16384" width="9.140625" style="73" customWidth="1"/>
  </cols>
  <sheetData>
    <row r="1" ht="23.25">
      <c r="A1" s="73" t="s">
        <v>36</v>
      </c>
    </row>
    <row r="2" ht="23.25">
      <c r="A2" s="73" t="s">
        <v>37</v>
      </c>
    </row>
    <row r="3" spans="2:4" ht="23.25">
      <c r="B3" s="73" t="s">
        <v>38</v>
      </c>
      <c r="C3" s="73" t="s">
        <v>30</v>
      </c>
      <c r="D3" s="73" t="s">
        <v>39</v>
      </c>
    </row>
    <row r="4" spans="1:4" ht="23.25">
      <c r="A4" s="73" t="s">
        <v>72</v>
      </c>
      <c r="B4" s="73">
        <v>7</v>
      </c>
      <c r="C4" s="73">
        <v>2</v>
      </c>
      <c r="D4" s="73">
        <f>B4*C4*8</f>
        <v>112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9" sqref="A19"/>
    </sheetView>
  </sheetViews>
  <sheetFormatPr defaultColWidth="9.140625" defaultRowHeight="12.75"/>
  <cols>
    <col min="1" max="1" width="26.421875" style="75" customWidth="1"/>
    <col min="2" max="16384" width="9.140625" style="73" customWidth="1"/>
  </cols>
  <sheetData>
    <row r="1" ht="23.25">
      <c r="A1" s="75">
        <v>0.83</v>
      </c>
    </row>
    <row r="2" ht="23.25">
      <c r="A2" s="75">
        <v>6.95</v>
      </c>
    </row>
    <row r="3" ht="23.25">
      <c r="A3" s="75">
        <v>1.12</v>
      </c>
    </row>
    <row r="4" ht="23.25">
      <c r="A4" s="75">
        <v>7.9</v>
      </c>
    </row>
    <row r="5" ht="23.25">
      <c r="A5" s="75">
        <v>11.5</v>
      </c>
    </row>
    <row r="6" ht="23.25">
      <c r="A6" s="75">
        <v>23.16</v>
      </c>
    </row>
    <row r="7" ht="23.25">
      <c r="A7" s="75">
        <v>23.16</v>
      </c>
    </row>
    <row r="8" ht="23.25">
      <c r="A8" s="75">
        <v>19.29</v>
      </c>
    </row>
    <row r="9" ht="23.25">
      <c r="A9" s="75">
        <v>6.95</v>
      </c>
    </row>
    <row r="10" ht="23.25">
      <c r="A10" s="75">
        <v>2.68</v>
      </c>
    </row>
    <row r="11" ht="23.25">
      <c r="A11" s="75">
        <v>16.52</v>
      </c>
    </row>
    <row r="12" ht="23.25">
      <c r="A12" s="75">
        <v>9.7</v>
      </c>
    </row>
    <row r="13" ht="23.25">
      <c r="A13" s="75">
        <v>5.6</v>
      </c>
    </row>
    <row r="14" ht="23.25">
      <c r="A14" s="75">
        <v>1.2</v>
      </c>
    </row>
    <row r="15" ht="23.25">
      <c r="A15" s="75">
        <v>4.45</v>
      </c>
    </row>
    <row r="16" ht="23.25">
      <c r="A16" s="75">
        <v>0.7</v>
      </c>
    </row>
    <row r="17" ht="23.25">
      <c r="A17" s="75">
        <v>9</v>
      </c>
    </row>
    <row r="18" ht="23.25">
      <c r="A18" s="75">
        <f>SUM(A1:A17)</f>
        <v>150.70999999999995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Gerrit</cp:lastModifiedBy>
  <cp:lastPrinted>2002-12-22T18:04:30Z</cp:lastPrinted>
  <dcterms:created xsi:type="dcterms:W3CDTF">2002-01-02T20:44:15Z</dcterms:created>
  <dcterms:modified xsi:type="dcterms:W3CDTF">2005-06-29T14:21:06Z</dcterms:modified>
  <cp:category/>
  <cp:version/>
  <cp:contentType/>
  <cp:contentStatus/>
</cp:coreProperties>
</file>