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60" windowWidth="20200" windowHeight="18000" activeTab="3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<sst xmlns="http://schemas.openxmlformats.org/spreadsheetml/2006/main" count="105" uniqueCount="77">
  <si>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</si>
  <si>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</si>
  <si>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</si>
  <si>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</si>
  <si>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</si>
  <si>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</si>
  <si>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</si>
  <si>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</si>
  <si>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</si>
  <si>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</si>
  <si>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</si>
  <si>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</si>
  <si>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</si>
  <si>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Haus</t>
  </si>
  <si>
    <t>Kontrolle</t>
  </si>
  <si>
    <t>Stunden</t>
  </si>
  <si>
    <t>Betrag</t>
  </si>
  <si>
    <t>Ausgleich</t>
  </si>
  <si>
    <t>Zeitraum</t>
  </si>
  <si>
    <t>Nächte</t>
  </si>
  <si>
    <t>von</t>
  </si>
  <si>
    <t>bis</t>
  </si>
  <si>
    <t>Name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</si>
  <si>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</si>
  <si>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</si>
  <si>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</si>
  <si>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</si>
  <si>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</si>
  <si>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</si>
  <si>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</si>
  <si>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</si>
  <si>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</si>
  <si>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</si>
  <si>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</si>
  <si>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Gerrit N.I.E. nr.:</t>
  </si>
  <si>
    <t>X-2537353-Q</t>
  </si>
  <si>
    <t>Nächte ges.</t>
  </si>
  <si>
    <t>Christoph N.I.E. nr.:</t>
  </si>
  <si>
    <t>Y-1910641-E</t>
  </si>
  <si>
    <t>ES17 2100 6653 9507 0002 2560</t>
  </si>
  <si>
    <t>CAIXESBBXXX</t>
  </si>
  <si>
    <t>ab 1.12.2020</t>
  </si>
  <si>
    <t>M/G</t>
  </si>
  <si>
    <t>M</t>
  </si>
  <si>
    <t>Gästeliste (einschließlich Mathias und Gerrit)</t>
  </si>
  <si>
    <t>Mathias</t>
  </si>
  <si>
    <t>1.12.2020</t>
  </si>
  <si>
    <t>3.12.20</t>
  </si>
  <si>
    <t>Gas</t>
  </si>
  <si>
    <t>Dez. 2020</t>
  </si>
  <si>
    <t>digital</t>
  </si>
  <si>
    <t>Konto bei la Caixa:</t>
  </si>
  <si>
    <t>30.12.2020</t>
  </si>
  <si>
    <t>Essen Dezember Mathias</t>
  </si>
  <si>
    <t>Essen Dezember Stephan</t>
  </si>
  <si>
    <t>Betrag Euro</t>
  </si>
  <si>
    <t>Übernahme Essensminus von Lorlei Dez. 2020</t>
  </si>
  <si>
    <t>30.12.2021</t>
  </si>
  <si>
    <t>Übernahme 50% vom Bankkonto Christoph</t>
  </si>
  <si>
    <t>13.12.2020</t>
  </si>
  <si>
    <t>Le Roy Merlin Mathias</t>
  </si>
  <si>
    <t>11.12.2020</t>
  </si>
  <si>
    <t>Bazar Nido Mathias</t>
  </si>
  <si>
    <t>14.12.2020</t>
  </si>
  <si>
    <t>Casa Completa Mathias</t>
  </si>
  <si>
    <t>17.12.2020</t>
  </si>
  <si>
    <t>Nähwäsche für Haus, Vorhänge, Bettwäsche</t>
  </si>
  <si>
    <t>23.12.2020</t>
  </si>
  <si>
    <t>Dez. 2021</t>
  </si>
  <si>
    <t>Stephan+ Mathias</t>
  </si>
  <si>
    <t>g</t>
  </si>
  <si>
    <t>m</t>
  </si>
  <si>
    <t>Eik</t>
  </si>
  <si>
    <t>Eik und Uli</t>
  </si>
  <si>
    <t>Quyen</t>
  </si>
  <si>
    <t>Mathias N.I.E.</t>
  </si>
  <si>
    <t>Y8086246-N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</si>
</sst>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"/>
    <numFmt numFmtId="176" formatCode="_-* #,##0.0\ &quot;DM&quot;_-;\-* #,##0.0\ &quot;DM&quot;_-;_-* &quot;-&quot;??\ &quot;DM&quot;_-;_-@_-"/>
    <numFmt numFmtId="177" formatCode="_-* #,##0\ &quot;DM&quot;_-;\-* #,##0\ &quot;DM&quot;_-;_-* &quot;-&quot;??\ &quot;DM&quot;_-;_-@_-"/>
    <numFmt numFmtId="178" formatCode="_-* #,##0.000\ _D_M_-;\-* #,##0.000\ _D_M_-;_-* &quot;-&quot;??\ _D_M_-;_-@_-"/>
    <numFmt numFmtId="179" formatCode="_-* #,##0.0\ _D_M_-;\-* #,##0.0\ _D_M_-;_-* &quot;-&quot;??\ _D_M_-;_-@_-"/>
    <numFmt numFmtId="180" formatCode="_-* #,##0\ _D_M_-;\-* #,##0\ _D_M_-;_-* &quot;-&quot;??\ _D_M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40" fontId="5" fillId="0" borderId="10" xfId="0" applyNumberFormat="1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0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0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40" fontId="5" fillId="0" borderId="11" xfId="0" applyNumberFormat="1" applyFont="1" applyBorder="1" applyAlignment="1">
      <alignment horizontal="center" vertical="center" wrapText="1"/>
    </xf>
    <xf numFmtId="40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40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1" fontId="4" fillId="34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0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6" borderId="11" xfId="0" applyNumberFormat="1" applyFont="1" applyFill="1" applyBorder="1" applyAlignment="1">
      <alignment/>
    </xf>
    <xf numFmtId="2" fontId="10" fillId="3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35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34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4" fontId="9" fillId="19" borderId="11" xfId="0" applyNumberFormat="1" applyFont="1" applyFill="1" applyBorder="1" applyAlignment="1">
      <alignment/>
    </xf>
    <xf numFmtId="4" fontId="9" fillId="39" borderId="11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enviar(0,%20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6" sqref="I6"/>
    </sheetView>
  </sheetViews>
  <sheetFormatPr defaultColWidth="11.5742187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5" ht="24.75">
      <c r="A1" s="37" t="s">
        <v>31</v>
      </c>
      <c r="D1" s="85" t="s">
        <v>41</v>
      </c>
      <c r="E1" s="86"/>
    </row>
    <row r="2" ht="30" customHeight="1"/>
    <row r="3" spans="1:3" ht="30" customHeight="1">
      <c r="A3" s="39"/>
      <c r="B3" s="40" t="s">
        <v>45</v>
      </c>
      <c r="C3" s="40" t="s">
        <v>0</v>
      </c>
    </row>
    <row r="4" spans="1:3" ht="30" customHeight="1">
      <c r="A4" s="39" t="s">
        <v>1</v>
      </c>
      <c r="B4" s="84"/>
      <c r="C4" s="84"/>
    </row>
    <row r="5" spans="1:3" ht="30" customHeight="1">
      <c r="A5" s="39" t="s">
        <v>2</v>
      </c>
      <c r="B5" s="41">
        <f>Geld!F6</f>
        <v>-135.09499999999997</v>
      </c>
      <c r="C5" s="41">
        <f>Geld!G6</f>
        <v>135.095</v>
      </c>
    </row>
    <row r="6" spans="1:3" ht="30" customHeight="1">
      <c r="A6" s="39" t="s">
        <v>3</v>
      </c>
      <c r="B6" s="41">
        <f>Arbeitszeiten!B7</f>
        <v>12.5</v>
      </c>
      <c r="C6" s="41">
        <f>Arbeitszeiten!C7</f>
        <v>-12.5</v>
      </c>
    </row>
    <row r="7" spans="1:3" ht="30" customHeight="1">
      <c r="A7" s="39" t="s">
        <v>4</v>
      </c>
      <c r="B7" s="41">
        <f>Nutzung!B7</f>
        <v>490</v>
      </c>
      <c r="C7" s="41">
        <f>Nutzung!C7</f>
        <v>-490</v>
      </c>
    </row>
    <row r="8" spans="1:4" ht="30" customHeight="1">
      <c r="A8" s="39" t="s">
        <v>5</v>
      </c>
      <c r="B8" s="83">
        <f>SUM(B4:B7)</f>
        <v>367.40500000000003</v>
      </c>
      <c r="C8" s="83">
        <f>SUM(C4:C7)</f>
        <v>-367.405</v>
      </c>
      <c r="D8" s="42">
        <f>B8+C8</f>
        <v>0</v>
      </c>
    </row>
    <row r="10" spans="1:4" ht="24.75">
      <c r="A10" s="76" t="s">
        <v>51</v>
      </c>
      <c r="B10" s="77"/>
      <c r="C10" s="77"/>
      <c r="D10" s="77"/>
    </row>
    <row r="11" spans="1:4" ht="24.75">
      <c r="A11" s="76" t="s">
        <v>32</v>
      </c>
      <c r="B11" s="77" t="s">
        <v>39</v>
      </c>
      <c r="C11" s="77"/>
      <c r="D11" s="76"/>
    </row>
    <row r="12" spans="1:4" ht="24.75">
      <c r="A12" s="76" t="s">
        <v>33</v>
      </c>
      <c r="B12" s="76" t="s">
        <v>40</v>
      </c>
      <c r="C12" s="77"/>
      <c r="D12" s="76"/>
    </row>
    <row r="14" spans="1:3" ht="24.75">
      <c r="A14" s="78" t="s">
        <v>34</v>
      </c>
      <c r="B14" s="78" t="s">
        <v>35</v>
      </c>
      <c r="C14" s="78"/>
    </row>
    <row r="15" spans="1:3" ht="24.75">
      <c r="A15" s="78" t="s">
        <v>37</v>
      </c>
      <c r="B15" s="78" t="s">
        <v>38</v>
      </c>
      <c r="C15" s="78"/>
    </row>
    <row r="16" spans="1:2" ht="24.75">
      <c r="A16" s="78" t="s">
        <v>75</v>
      </c>
      <c r="B16" s="78" t="s">
        <v>76</v>
      </c>
    </row>
  </sheetData>
  <sheetProtection/>
  <mergeCells count="1">
    <mergeCell ref="D1:E1"/>
  </mergeCells>
  <hyperlinks>
    <hyperlink ref="B11" r:id="rId1" display="ES17 2100 6653 9507 0002 2560"/>
  </hyperlink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zoomScalePageLayoutView="0" workbookViewId="0" topLeftCell="A1">
      <pane ySplit="10" topLeftCell="A11" activePane="bottomLeft" state="frozen"/>
      <selection pane="topLeft" activeCell="A1" sqref="A1"/>
      <selection pane="bottomLeft" activeCell="D22" sqref="D22"/>
    </sheetView>
  </sheetViews>
  <sheetFormatPr defaultColWidth="11.57421875" defaultRowHeight="12.75"/>
  <cols>
    <col min="1" max="1" width="11.421875" style="12" customWidth="1"/>
    <col min="2" max="2" width="7.140625" style="9" customWidth="1"/>
    <col min="3" max="3" width="36.421875" style="71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8">
      <c r="A1" s="11" t="s">
        <v>6</v>
      </c>
      <c r="B1" s="8"/>
      <c r="C1" s="70"/>
      <c r="D1" s="50" t="str">
        <f>Gesamt!D1</f>
        <v>ab 1.12.2020</v>
      </c>
      <c r="E1" s="5"/>
      <c r="F1" s="5"/>
      <c r="G1" s="27" t="s">
        <v>7</v>
      </c>
      <c r="H1" s="22">
        <f>SUM(H4:H72)</f>
        <v>0</v>
      </c>
    </row>
    <row r="2" spans="1:7" s="2" customFormat="1" ht="18">
      <c r="A2" s="11" t="s">
        <v>25</v>
      </c>
      <c r="B2" s="8"/>
      <c r="C2" s="70"/>
      <c r="D2" s="3"/>
      <c r="E2" s="5"/>
      <c r="F2" s="5"/>
      <c r="G2" s="5"/>
    </row>
    <row r="3" spans="1:7" s="2" customFormat="1" ht="15.75" customHeight="1">
      <c r="A3" s="11"/>
      <c r="B3" s="8"/>
      <c r="C3" s="70"/>
      <c r="D3" s="28"/>
      <c r="E3" s="29"/>
      <c r="F3" s="30" t="s">
        <v>45</v>
      </c>
      <c r="G3" s="30" t="s">
        <v>0</v>
      </c>
    </row>
    <row r="4" spans="1:8" s="2" customFormat="1" ht="18">
      <c r="A4" s="11"/>
      <c r="B4" s="8"/>
      <c r="C4" s="71"/>
      <c r="D4" s="26" t="s">
        <v>8</v>
      </c>
      <c r="E4" s="31">
        <f>SUM(E11:E92)</f>
        <v>-511.95</v>
      </c>
      <c r="F4" s="31">
        <f>SUM(F11:F92)</f>
        <v>120.88000000000002</v>
      </c>
      <c r="G4" s="31">
        <f>SUM(G11:G92)</f>
        <v>391.07</v>
      </c>
      <c r="H4" s="7">
        <f>SUM(E4:G4)</f>
        <v>0</v>
      </c>
    </row>
    <row r="5" spans="1:8" s="2" customFormat="1" ht="18">
      <c r="A5" s="11"/>
      <c r="B5" s="8"/>
      <c r="C5" s="71"/>
      <c r="D5" s="26" t="s">
        <v>9</v>
      </c>
      <c r="E5" s="31">
        <f>(F5+G5)*-1</f>
        <v>511.95</v>
      </c>
      <c r="F5" s="31">
        <f>E4/2</f>
        <v>-255.975</v>
      </c>
      <c r="G5" s="31">
        <f>E4/2</f>
        <v>-255.975</v>
      </c>
      <c r="H5" s="7">
        <f>SUM(E5:G5)</f>
        <v>0</v>
      </c>
    </row>
    <row r="6" spans="1:8" s="2" customFormat="1" ht="18">
      <c r="A6" s="11"/>
      <c r="B6" s="8"/>
      <c r="C6" s="72"/>
      <c r="D6" s="26" t="s">
        <v>8</v>
      </c>
      <c r="E6" s="31"/>
      <c r="F6" s="36">
        <f>F4+F5</f>
        <v>-135.09499999999997</v>
      </c>
      <c r="G6" s="36">
        <f>G4+G5</f>
        <v>135.095</v>
      </c>
      <c r="H6" s="7">
        <f>SUM(E6:G6)</f>
        <v>0</v>
      </c>
    </row>
    <row r="7" spans="1:8" s="2" customFormat="1" ht="18">
      <c r="A7" s="11"/>
      <c r="B7" s="8"/>
      <c r="C7" s="72"/>
      <c r="D7" s="3"/>
      <c r="E7" s="22"/>
      <c r="F7"/>
      <c r="G7"/>
      <c r="H7" s="22"/>
    </row>
    <row r="8" spans="1:8" s="2" customFormat="1" ht="18">
      <c r="A8" s="11"/>
      <c r="B8" s="8"/>
      <c r="C8" s="70"/>
      <c r="D8" s="3"/>
      <c r="E8" s="22"/>
      <c r="F8" s="22"/>
      <c r="G8" s="22"/>
      <c r="H8"/>
    </row>
    <row r="9" ht="5.25" customHeight="1"/>
    <row r="10" spans="1:8" s="1" customFormat="1" ht="16.5">
      <c r="A10" s="51" t="s">
        <v>10</v>
      </c>
      <c r="B10" s="52" t="s">
        <v>11</v>
      </c>
      <c r="C10" s="53" t="s">
        <v>12</v>
      </c>
      <c r="D10" s="54" t="s">
        <v>55</v>
      </c>
      <c r="E10" s="6" t="s">
        <v>13</v>
      </c>
      <c r="F10" s="55" t="str">
        <f>F3</f>
        <v>Mathias</v>
      </c>
      <c r="G10" s="55" t="s">
        <v>0</v>
      </c>
      <c r="H10" s="10" t="s">
        <v>14</v>
      </c>
    </row>
    <row r="11" spans="1:8" ht="13.5">
      <c r="A11" s="12" t="s">
        <v>46</v>
      </c>
      <c r="B11" s="9">
        <v>9</v>
      </c>
      <c r="C11" s="71" t="s">
        <v>58</v>
      </c>
      <c r="D11" s="34">
        <f>625.11/2</f>
        <v>312.555</v>
      </c>
      <c r="E11" s="7">
        <v>0</v>
      </c>
      <c r="F11" s="7">
        <v>-312.56</v>
      </c>
      <c r="G11" s="7">
        <v>312.56</v>
      </c>
      <c r="H11" s="7">
        <f aca="true" t="shared" si="0" ref="H11:H17">SUM(E11:G11)</f>
        <v>0</v>
      </c>
    </row>
    <row r="12" spans="1:8" ht="13.5">
      <c r="A12" s="12" t="s">
        <v>47</v>
      </c>
      <c r="B12" s="9">
        <v>10</v>
      </c>
      <c r="C12" s="71" t="s">
        <v>48</v>
      </c>
      <c r="D12" s="34">
        <v>14</v>
      </c>
      <c r="E12" s="7">
        <f aca="true" t="shared" si="1" ref="E12:E71">D12*-1</f>
        <v>-14</v>
      </c>
      <c r="F12" s="7">
        <v>14</v>
      </c>
      <c r="H12" s="7">
        <f t="shared" si="0"/>
        <v>0</v>
      </c>
    </row>
    <row r="13" spans="1:8" ht="13.5">
      <c r="A13" s="12" t="s">
        <v>52</v>
      </c>
      <c r="C13" s="71" t="s">
        <v>53</v>
      </c>
      <c r="D13" s="34"/>
      <c r="E13" s="7">
        <f t="shared" si="1"/>
        <v>0</v>
      </c>
      <c r="F13" s="7">
        <v>105.38</v>
      </c>
      <c r="G13" s="7">
        <f>F13*-1</f>
        <v>-105.38</v>
      </c>
      <c r="H13" s="7">
        <f t="shared" si="0"/>
        <v>0</v>
      </c>
    </row>
    <row r="14" spans="1:8" ht="13.5">
      <c r="A14" s="12" t="s">
        <v>52</v>
      </c>
      <c r="C14" s="71" t="s">
        <v>54</v>
      </c>
      <c r="D14" s="34"/>
      <c r="E14" s="7">
        <f t="shared" si="1"/>
        <v>0</v>
      </c>
      <c r="F14" s="7">
        <v>-85.95</v>
      </c>
      <c r="G14" s="7">
        <f>F14*-1</f>
        <v>85.95</v>
      </c>
      <c r="H14" s="7">
        <f t="shared" si="0"/>
        <v>0</v>
      </c>
    </row>
    <row r="15" spans="1:8" ht="16.5" customHeight="1">
      <c r="A15" s="12" t="s">
        <v>57</v>
      </c>
      <c r="C15" s="71" t="s">
        <v>56</v>
      </c>
      <c r="D15" s="34">
        <v>66.94</v>
      </c>
      <c r="E15" s="7">
        <f t="shared" si="1"/>
        <v>-66.94</v>
      </c>
      <c r="G15" s="7">
        <v>66.94</v>
      </c>
      <c r="H15" s="7">
        <f t="shared" si="0"/>
        <v>0</v>
      </c>
    </row>
    <row r="16" spans="1:8" ht="13.5">
      <c r="A16" s="12" t="s">
        <v>59</v>
      </c>
      <c r="B16" s="9">
        <v>11</v>
      </c>
      <c r="C16" s="71" t="s">
        <v>60</v>
      </c>
      <c r="D16" s="34">
        <v>12.99</v>
      </c>
      <c r="E16" s="7">
        <f t="shared" si="1"/>
        <v>-12.99</v>
      </c>
      <c r="F16" s="7">
        <f>E16*-1</f>
        <v>12.99</v>
      </c>
      <c r="H16" s="7">
        <f t="shared" si="0"/>
        <v>0</v>
      </c>
    </row>
    <row r="17" spans="1:8" ht="13.5">
      <c r="A17" s="12" t="s">
        <v>61</v>
      </c>
      <c r="B17" s="9">
        <v>12</v>
      </c>
      <c r="C17" s="71" t="s">
        <v>62</v>
      </c>
      <c r="D17" s="34">
        <v>112.62</v>
      </c>
      <c r="E17" s="7">
        <f t="shared" si="1"/>
        <v>-112.62</v>
      </c>
      <c r="F17" s="7">
        <f>E17*-1</f>
        <v>112.62</v>
      </c>
      <c r="H17" s="7">
        <f t="shared" si="0"/>
        <v>0</v>
      </c>
    </row>
    <row r="18" spans="1:8" ht="13.5">
      <c r="A18" s="12" t="s">
        <v>59</v>
      </c>
      <c r="B18" s="9">
        <v>13</v>
      </c>
      <c r="C18" s="71" t="s">
        <v>60</v>
      </c>
      <c r="D18" s="34">
        <v>252.5</v>
      </c>
      <c r="E18" s="7">
        <f t="shared" si="1"/>
        <v>-252.5</v>
      </c>
      <c r="F18" s="7">
        <f>E18*-1</f>
        <v>252.5</v>
      </c>
      <c r="H18" s="7">
        <f aca="true" t="shared" si="2" ref="H18:H51">SUM(E18:G18)</f>
        <v>0</v>
      </c>
    </row>
    <row r="19" spans="1:8" ht="13.5">
      <c r="A19" s="12" t="s">
        <v>63</v>
      </c>
      <c r="B19" s="9">
        <v>14</v>
      </c>
      <c r="C19" s="71" t="s">
        <v>64</v>
      </c>
      <c r="D19" s="34">
        <v>21.9</v>
      </c>
      <c r="E19" s="7">
        <f t="shared" si="1"/>
        <v>-21.9</v>
      </c>
      <c r="F19" s="7">
        <f>E19*-1</f>
        <v>21.9</v>
      </c>
      <c r="H19" s="7">
        <f t="shared" si="2"/>
        <v>0</v>
      </c>
    </row>
    <row r="20" spans="1:8" ht="13.5">
      <c r="A20" s="12" t="s">
        <v>65</v>
      </c>
      <c r="B20" s="9">
        <v>15</v>
      </c>
      <c r="C20" s="71" t="s">
        <v>66</v>
      </c>
      <c r="D20" s="34">
        <v>17</v>
      </c>
      <c r="E20" s="7">
        <f t="shared" si="1"/>
        <v>-17</v>
      </c>
      <c r="G20" s="7">
        <f>E20*-1</f>
        <v>17</v>
      </c>
      <c r="H20" s="7">
        <f>SUM(E20:G20)</f>
        <v>0</v>
      </c>
    </row>
    <row r="21" spans="1:8" ht="13.5">
      <c r="A21" s="12" t="s">
        <v>67</v>
      </c>
      <c r="B21" s="9">
        <v>16</v>
      </c>
      <c r="C21" s="71" t="s">
        <v>48</v>
      </c>
      <c r="D21" s="34">
        <v>14</v>
      </c>
      <c r="E21" s="7">
        <f t="shared" si="1"/>
        <v>-14</v>
      </c>
      <c r="G21" s="7">
        <f>E21*-1</f>
        <v>14</v>
      </c>
      <c r="H21" s="7">
        <f>SUM(E21:G21)</f>
        <v>0</v>
      </c>
    </row>
    <row r="22" spans="4:8" ht="12.75">
      <c r="D22" s="34"/>
      <c r="E22" s="7">
        <f t="shared" si="1"/>
        <v>0</v>
      </c>
      <c r="H22" s="7">
        <f t="shared" si="2"/>
        <v>0</v>
      </c>
    </row>
    <row r="23" spans="4:8" ht="12.75">
      <c r="D23" s="34"/>
      <c r="E23" s="7">
        <f t="shared" si="1"/>
        <v>0</v>
      </c>
      <c r="H23" s="7">
        <f t="shared" si="2"/>
        <v>0</v>
      </c>
    </row>
    <row r="24" spans="4:8" ht="12.75">
      <c r="D24" s="34"/>
      <c r="E24" s="7">
        <f t="shared" si="1"/>
        <v>0</v>
      </c>
      <c r="H24" s="7">
        <f t="shared" si="2"/>
        <v>0</v>
      </c>
    </row>
    <row r="25" spans="4:8" ht="12.75">
      <c r="D25" s="34"/>
      <c r="E25" s="7">
        <f t="shared" si="1"/>
        <v>0</v>
      </c>
      <c r="H25" s="7">
        <f t="shared" si="2"/>
        <v>0</v>
      </c>
    </row>
    <row r="26" spans="4:8" ht="12.75">
      <c r="D26" s="34"/>
      <c r="E26" s="7">
        <f t="shared" si="1"/>
        <v>0</v>
      </c>
      <c r="H26" s="7">
        <f t="shared" si="2"/>
        <v>0</v>
      </c>
    </row>
    <row r="27" spans="4:8" ht="12.75">
      <c r="D27" s="34"/>
      <c r="E27" s="7">
        <f t="shared" si="1"/>
        <v>0</v>
      </c>
      <c r="H27" s="7">
        <f t="shared" si="2"/>
        <v>0</v>
      </c>
    </row>
    <row r="28" spans="4:8" ht="12.75">
      <c r="D28" s="34"/>
      <c r="E28" s="7">
        <f t="shared" si="1"/>
        <v>0</v>
      </c>
      <c r="H28" s="7">
        <f t="shared" si="2"/>
        <v>0</v>
      </c>
    </row>
    <row r="29" spans="5:8" ht="12.75">
      <c r="E29" s="7">
        <f t="shared" si="1"/>
        <v>0</v>
      </c>
      <c r="H29" s="7">
        <f t="shared" si="2"/>
        <v>0</v>
      </c>
    </row>
    <row r="30" spans="4:8" ht="12.75">
      <c r="D30" s="34"/>
      <c r="E30" s="7">
        <f t="shared" si="1"/>
        <v>0</v>
      </c>
      <c r="H30" s="7">
        <f>SUM(E30:G30)</f>
        <v>0</v>
      </c>
    </row>
    <row r="31" spans="4:8" ht="12.75">
      <c r="D31" s="34"/>
      <c r="E31" s="7">
        <f t="shared" si="1"/>
        <v>0</v>
      </c>
      <c r="H31" s="7">
        <f>SUM(E31:G31)</f>
        <v>0</v>
      </c>
    </row>
    <row r="32" spans="4:8" ht="12.75">
      <c r="D32" s="34"/>
      <c r="E32" s="7">
        <f t="shared" si="1"/>
        <v>0</v>
      </c>
      <c r="H32" s="7">
        <f t="shared" si="2"/>
        <v>0</v>
      </c>
    </row>
    <row r="33" spans="4:8" ht="12.75">
      <c r="D33" s="34"/>
      <c r="E33" s="7">
        <f t="shared" si="1"/>
        <v>0</v>
      </c>
      <c r="H33" s="7">
        <f t="shared" si="2"/>
        <v>0</v>
      </c>
    </row>
    <row r="34" spans="4:8" ht="12.75">
      <c r="D34" s="34"/>
      <c r="E34" s="7">
        <f t="shared" si="1"/>
        <v>0</v>
      </c>
      <c r="H34" s="7">
        <f t="shared" si="2"/>
        <v>0</v>
      </c>
    </row>
    <row r="35" spans="4:8" ht="12.75">
      <c r="D35" s="34"/>
      <c r="E35" s="7">
        <f t="shared" si="1"/>
        <v>0</v>
      </c>
      <c r="H35" s="7">
        <f t="shared" si="2"/>
        <v>0</v>
      </c>
    </row>
    <row r="36" spans="4:8" ht="12.75">
      <c r="D36" s="34"/>
      <c r="E36" s="7">
        <f t="shared" si="1"/>
        <v>0</v>
      </c>
      <c r="H36" s="7">
        <f t="shared" si="2"/>
        <v>0</v>
      </c>
    </row>
    <row r="37" spans="4:8" ht="12.75">
      <c r="D37" s="34"/>
      <c r="E37" s="7">
        <f t="shared" si="1"/>
        <v>0</v>
      </c>
      <c r="H37" s="7">
        <f t="shared" si="2"/>
        <v>0</v>
      </c>
    </row>
    <row r="38" spans="4:8" ht="12.75">
      <c r="D38" s="34"/>
      <c r="E38" s="7">
        <f t="shared" si="1"/>
        <v>0</v>
      </c>
      <c r="H38" s="7">
        <f t="shared" si="2"/>
        <v>0</v>
      </c>
    </row>
    <row r="39" spans="4:8" ht="12.75">
      <c r="D39" s="34"/>
      <c r="E39" s="7">
        <f t="shared" si="1"/>
        <v>0</v>
      </c>
      <c r="H39" s="7">
        <f t="shared" si="2"/>
        <v>0</v>
      </c>
    </row>
    <row r="40" spans="4:8" ht="12.75">
      <c r="D40" s="34"/>
      <c r="E40" s="7">
        <f t="shared" si="1"/>
        <v>0</v>
      </c>
      <c r="H40" s="7">
        <f t="shared" si="2"/>
        <v>0</v>
      </c>
    </row>
    <row r="41" spans="4:8" ht="12.75">
      <c r="D41" s="34"/>
      <c r="E41" s="7">
        <f t="shared" si="1"/>
        <v>0</v>
      </c>
      <c r="H41" s="7">
        <f>SUM(E41:G41)</f>
        <v>0</v>
      </c>
    </row>
    <row r="42" spans="4:8" ht="12.75">
      <c r="D42" s="34"/>
      <c r="E42" s="7">
        <f t="shared" si="1"/>
        <v>0</v>
      </c>
      <c r="H42" s="7">
        <f t="shared" si="2"/>
        <v>0</v>
      </c>
    </row>
    <row r="43" spans="4:8" ht="12.75">
      <c r="D43" s="34"/>
      <c r="E43" s="7">
        <f t="shared" si="1"/>
        <v>0</v>
      </c>
      <c r="H43" s="7">
        <f t="shared" si="2"/>
        <v>0</v>
      </c>
    </row>
    <row r="44" spans="4:8" ht="12.75">
      <c r="D44" s="34"/>
      <c r="E44" s="7">
        <f t="shared" si="1"/>
        <v>0</v>
      </c>
      <c r="H44" s="7">
        <f t="shared" si="2"/>
        <v>0</v>
      </c>
    </row>
    <row r="45" spans="4:8" ht="12.75">
      <c r="D45" s="34"/>
      <c r="E45" s="7">
        <f t="shared" si="1"/>
        <v>0</v>
      </c>
      <c r="H45" s="7">
        <f t="shared" si="2"/>
        <v>0</v>
      </c>
    </row>
    <row r="46" spans="4:8" ht="12.75">
      <c r="D46" s="34"/>
      <c r="E46" s="7">
        <f t="shared" si="1"/>
        <v>0</v>
      </c>
      <c r="H46" s="7">
        <f t="shared" si="2"/>
        <v>0</v>
      </c>
    </row>
    <row r="47" spans="4:8" ht="12.75">
      <c r="D47" s="34"/>
      <c r="E47" s="7">
        <f t="shared" si="1"/>
        <v>0</v>
      </c>
      <c r="H47" s="7">
        <f t="shared" si="2"/>
        <v>0</v>
      </c>
    </row>
    <row r="48" spans="4:8" ht="12.75">
      <c r="D48" s="34"/>
      <c r="E48" s="7">
        <f t="shared" si="1"/>
        <v>0</v>
      </c>
      <c r="H48" s="7">
        <f t="shared" si="2"/>
        <v>0</v>
      </c>
    </row>
    <row r="49" spans="4:8" ht="12.75">
      <c r="D49" s="34"/>
      <c r="E49" s="7">
        <f t="shared" si="1"/>
        <v>0</v>
      </c>
      <c r="H49" s="7">
        <f t="shared" si="2"/>
        <v>0</v>
      </c>
    </row>
    <row r="50" spans="4:8" ht="12.75">
      <c r="D50" s="34"/>
      <c r="E50" s="7">
        <f t="shared" si="1"/>
        <v>0</v>
      </c>
      <c r="H50" s="7">
        <f t="shared" si="2"/>
        <v>0</v>
      </c>
    </row>
    <row r="51" spans="4:8" ht="12.75">
      <c r="D51" s="34"/>
      <c r="E51" s="7">
        <f t="shared" si="1"/>
        <v>0</v>
      </c>
      <c r="H51" s="7">
        <f t="shared" si="2"/>
        <v>0</v>
      </c>
    </row>
    <row r="52" spans="4:8" ht="12.75">
      <c r="D52" s="34"/>
      <c r="E52" s="7">
        <f t="shared" si="1"/>
        <v>0</v>
      </c>
      <c r="H52" s="7">
        <f aca="true" t="shared" si="3" ref="H52:H71">SUM(E52:G52)</f>
        <v>0</v>
      </c>
    </row>
    <row r="53" spans="4:8" ht="12.75">
      <c r="D53" s="34"/>
      <c r="E53" s="7">
        <f t="shared" si="1"/>
        <v>0</v>
      </c>
      <c r="H53" s="7">
        <f t="shared" si="3"/>
        <v>0</v>
      </c>
    </row>
    <row r="54" spans="4:8" ht="12.75">
      <c r="D54" s="34"/>
      <c r="E54" s="7">
        <f t="shared" si="1"/>
        <v>0</v>
      </c>
      <c r="H54" s="7">
        <f t="shared" si="3"/>
        <v>0</v>
      </c>
    </row>
    <row r="55" spans="4:8" ht="12.75">
      <c r="D55" s="34"/>
      <c r="E55" s="7">
        <f t="shared" si="1"/>
        <v>0</v>
      </c>
      <c r="H55" s="7">
        <f t="shared" si="3"/>
        <v>0</v>
      </c>
    </row>
    <row r="56" spans="4:8" ht="12.75">
      <c r="D56" s="34"/>
      <c r="E56" s="7">
        <f t="shared" si="1"/>
        <v>0</v>
      </c>
      <c r="H56" s="7">
        <f t="shared" si="3"/>
        <v>0</v>
      </c>
    </row>
    <row r="57" spans="4:8" ht="12.75">
      <c r="D57" s="34"/>
      <c r="E57" s="7">
        <f t="shared" si="1"/>
        <v>0</v>
      </c>
      <c r="H57" s="7">
        <f t="shared" si="3"/>
        <v>0</v>
      </c>
    </row>
    <row r="58" spans="4:8" ht="12.75">
      <c r="D58" s="34"/>
      <c r="E58" s="7">
        <f t="shared" si="1"/>
        <v>0</v>
      </c>
      <c r="H58" s="7">
        <f t="shared" si="3"/>
        <v>0</v>
      </c>
    </row>
    <row r="59" spans="4:8" ht="12.75">
      <c r="D59" s="34"/>
      <c r="E59" s="7">
        <f t="shared" si="1"/>
        <v>0</v>
      </c>
      <c r="H59" s="7">
        <f t="shared" si="3"/>
        <v>0</v>
      </c>
    </row>
    <row r="60" spans="4:8" ht="12.75">
      <c r="D60" s="34"/>
      <c r="E60" s="7">
        <f t="shared" si="1"/>
        <v>0</v>
      </c>
      <c r="H60" s="7">
        <f t="shared" si="3"/>
        <v>0</v>
      </c>
    </row>
    <row r="61" spans="4:8" ht="12.75">
      <c r="D61" s="34"/>
      <c r="E61" s="7">
        <f t="shared" si="1"/>
        <v>0</v>
      </c>
      <c r="H61" s="7">
        <f t="shared" si="3"/>
        <v>0</v>
      </c>
    </row>
    <row r="62" spans="4:8" ht="12.75">
      <c r="D62" s="34"/>
      <c r="E62" s="7">
        <f t="shared" si="1"/>
        <v>0</v>
      </c>
      <c r="H62" s="7">
        <f t="shared" si="3"/>
        <v>0</v>
      </c>
    </row>
    <row r="63" spans="4:8" ht="12.75">
      <c r="D63" s="34"/>
      <c r="E63" s="7">
        <f t="shared" si="1"/>
        <v>0</v>
      </c>
      <c r="H63" s="7">
        <f t="shared" si="3"/>
        <v>0</v>
      </c>
    </row>
    <row r="64" spans="4:8" ht="12.75">
      <c r="D64" s="34"/>
      <c r="E64" s="7">
        <f t="shared" si="1"/>
        <v>0</v>
      </c>
      <c r="H64" s="7">
        <f t="shared" si="3"/>
        <v>0</v>
      </c>
    </row>
    <row r="65" spans="4:8" ht="12.75">
      <c r="D65" s="34"/>
      <c r="E65" s="7">
        <f t="shared" si="1"/>
        <v>0</v>
      </c>
      <c r="H65" s="7">
        <f t="shared" si="3"/>
        <v>0</v>
      </c>
    </row>
    <row r="66" spans="4:8" ht="12.75">
      <c r="D66" s="34"/>
      <c r="E66" s="7">
        <f t="shared" si="1"/>
        <v>0</v>
      </c>
      <c r="H66" s="7">
        <f t="shared" si="3"/>
        <v>0</v>
      </c>
    </row>
    <row r="67" spans="4:8" ht="12.75">
      <c r="D67" s="34"/>
      <c r="E67" s="7">
        <f t="shared" si="1"/>
        <v>0</v>
      </c>
      <c r="H67" s="7">
        <f t="shared" si="3"/>
        <v>0</v>
      </c>
    </row>
    <row r="68" spans="4:8" ht="12.75">
      <c r="D68" s="34"/>
      <c r="E68" s="7">
        <f t="shared" si="1"/>
        <v>0</v>
      </c>
      <c r="H68" s="7">
        <f t="shared" si="3"/>
        <v>0</v>
      </c>
    </row>
    <row r="69" spans="4:8" ht="12.75">
      <c r="D69" s="34"/>
      <c r="E69" s="7">
        <f t="shared" si="1"/>
        <v>0</v>
      </c>
      <c r="H69" s="7">
        <f t="shared" si="3"/>
        <v>0</v>
      </c>
    </row>
    <row r="70" spans="4:8" ht="12.75">
      <c r="D70" s="34"/>
      <c r="E70" s="7">
        <f t="shared" si="1"/>
        <v>0</v>
      </c>
      <c r="H70" s="7">
        <f t="shared" si="3"/>
        <v>0</v>
      </c>
    </row>
    <row r="71" spans="4:8" ht="12.75">
      <c r="D71" s="34"/>
      <c r="E71" s="7">
        <f t="shared" si="1"/>
        <v>0</v>
      </c>
      <c r="H71" s="7">
        <f t="shared" si="3"/>
        <v>0</v>
      </c>
    </row>
    <row r="72" spans="4:8" ht="12.75">
      <c r="D72" s="34"/>
      <c r="H72" s="7"/>
    </row>
    <row r="73" spans="4:8" ht="12.75">
      <c r="D73" s="34"/>
      <c r="H73" s="7"/>
    </row>
    <row r="74" spans="4:8" ht="12.75">
      <c r="D74" s="34"/>
      <c r="H74" s="7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">
      <selection activeCell="G17" sqref="G17"/>
    </sheetView>
  </sheetViews>
  <sheetFormatPr defaultColWidth="11.5742187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6</v>
      </c>
      <c r="B1" s="8"/>
      <c r="C1" s="50" t="str">
        <f>Gesamt!D1</f>
        <v>ab 1.12.2020</v>
      </c>
      <c r="E1" s="3" t="s">
        <v>27</v>
      </c>
      <c r="F1" s="8"/>
      <c r="G1" s="58">
        <v>10</v>
      </c>
    </row>
    <row r="2" ht="19.5" customHeight="1">
      <c r="A2" s="3" t="s">
        <v>26</v>
      </c>
    </row>
    <row r="4" spans="1:7" ht="15.75">
      <c r="A4" s="13"/>
      <c r="B4" s="25" t="s">
        <v>45</v>
      </c>
      <c r="C4" s="14" t="s">
        <v>0</v>
      </c>
      <c r="F4" s="19"/>
      <c r="G4" s="15"/>
    </row>
    <row r="5" spans="1:3" ht="19.5" customHeight="1">
      <c r="A5" s="14" t="s">
        <v>15</v>
      </c>
      <c r="B5" s="14">
        <f>SUM(C12:C102)</f>
        <v>14</v>
      </c>
      <c r="C5" s="14">
        <f>SUM(G12:G102)</f>
        <v>11.5</v>
      </c>
    </row>
    <row r="6" spans="1:7" ht="19.5" customHeight="1">
      <c r="A6" s="14" t="s">
        <v>16</v>
      </c>
      <c r="B6" s="24">
        <f>B5*G1</f>
        <v>140</v>
      </c>
      <c r="C6" s="24">
        <f>C5*G1</f>
        <v>115</v>
      </c>
      <c r="F6" s="20"/>
      <c r="G6" s="16"/>
    </row>
    <row r="7" spans="1:7" ht="19.5" customHeight="1">
      <c r="A7" s="14" t="s">
        <v>17</v>
      </c>
      <c r="B7" s="35">
        <f>B6-(B6+C6)/2</f>
        <v>12.5</v>
      </c>
      <c r="C7" s="35">
        <f>B7*-1</f>
        <v>-12.5</v>
      </c>
      <c r="F7" s="20"/>
      <c r="G7" s="16"/>
    </row>
    <row r="8" spans="1:7" ht="15.75">
      <c r="A8" s="23"/>
      <c r="B8" s="23"/>
      <c r="C8" s="23"/>
      <c r="F8" s="20"/>
      <c r="G8" s="16"/>
    </row>
    <row r="9" spans="6:7" ht="12.75">
      <c r="F9" s="21"/>
      <c r="G9" s="17"/>
    </row>
    <row r="10" spans="1:5" ht="18">
      <c r="A10" s="3" t="str">
        <f>B4</f>
        <v>Mathias</v>
      </c>
      <c r="E10" s="3" t="str">
        <f>C4</f>
        <v>Gerrit</v>
      </c>
    </row>
    <row r="11" spans="1:7" ht="15.75">
      <c r="A11" s="56" t="s">
        <v>18</v>
      </c>
      <c r="B11" s="57" t="s">
        <v>11</v>
      </c>
      <c r="C11" s="56" t="s">
        <v>15</v>
      </c>
      <c r="E11" s="56" t="s">
        <v>18</v>
      </c>
      <c r="F11" s="57" t="s">
        <v>11</v>
      </c>
      <c r="G11" s="56" t="s">
        <v>15</v>
      </c>
    </row>
    <row r="12" spans="1:7" ht="13.5">
      <c r="A12" s="18" t="s">
        <v>49</v>
      </c>
      <c r="B12" s="73" t="s">
        <v>50</v>
      </c>
      <c r="C12" s="4">
        <v>14</v>
      </c>
      <c r="E12" s="18" t="s">
        <v>68</v>
      </c>
      <c r="F12" s="73">
        <v>15</v>
      </c>
      <c r="G12" s="4">
        <v>11.5</v>
      </c>
    </row>
    <row r="13" spans="5:7" s="75" customFormat="1" ht="14.25" customHeight="1">
      <c r="E13" s="12"/>
      <c r="F13" s="18"/>
      <c r="G13" s="4"/>
    </row>
    <row r="14" spans="1:5" ht="12.75">
      <c r="A14" s="18"/>
      <c r="E14" s="12"/>
    </row>
    <row r="15" ht="12.75">
      <c r="E15" s="12"/>
    </row>
    <row r="16" spans="1:5" ht="12.75">
      <c r="A16" s="18"/>
      <c r="E16" s="12"/>
    </row>
    <row r="17" spans="1:5" ht="12.75">
      <c r="A17" s="18"/>
      <c r="E17" s="12"/>
    </row>
    <row r="18" spans="1:5" ht="12.75">
      <c r="A18" s="18"/>
      <c r="E18" s="12"/>
    </row>
    <row r="19" spans="1:5" ht="12.75">
      <c r="A19" s="18"/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8" ht="12.75">
      <c r="C28" s="33"/>
    </row>
    <row r="29" ht="12.75">
      <c r="C29" s="33"/>
    </row>
    <row r="30" ht="12.75">
      <c r="C30" s="33"/>
    </row>
    <row r="31" ht="12.75">
      <c r="C31" s="3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18" sqref="B18"/>
    </sheetView>
  </sheetViews>
  <sheetFormatPr defaultColWidth="11.57421875" defaultRowHeight="12.75"/>
  <cols>
    <col min="1" max="1" width="21.421875" style="32" customWidth="1"/>
    <col min="2" max="2" width="19.28125" style="32" customWidth="1"/>
    <col min="3" max="3" width="17.7109375" style="43" customWidth="1"/>
    <col min="4" max="4" width="12.140625" style="43" customWidth="1"/>
    <col min="5" max="5" width="43.421875" style="43" customWidth="1"/>
    <col min="6" max="6" width="11.421875" style="43" customWidth="1"/>
    <col min="7" max="8" width="11.421875" style="32" customWidth="1"/>
    <col min="9" max="9" width="34.28125" style="32" customWidth="1"/>
    <col min="10" max="16384" width="11.421875" style="32" customWidth="1"/>
  </cols>
  <sheetData>
    <row r="1" spans="1:6" s="37" customFormat="1" ht="24.75">
      <c r="A1" s="37" t="s">
        <v>28</v>
      </c>
      <c r="C1" s="59"/>
      <c r="D1" s="69" t="s">
        <v>29</v>
      </c>
      <c r="E1" s="43"/>
      <c r="F1" s="67">
        <v>10</v>
      </c>
    </row>
    <row r="2" spans="1:6" s="37" customFormat="1" ht="27" customHeight="1">
      <c r="A2" s="74" t="str">
        <f>Gesamt!D1</f>
        <v>ab 1.12.2020</v>
      </c>
      <c r="C2" s="59"/>
      <c r="D2" s="69"/>
      <c r="E2" s="43"/>
      <c r="F2" s="67"/>
    </row>
    <row r="3" spans="1:6" s="37" customFormat="1" ht="24.75">
      <c r="A3" s="37" t="s">
        <v>44</v>
      </c>
      <c r="C3" s="59"/>
      <c r="D3" s="66"/>
      <c r="E3" s="59"/>
      <c r="F3" s="59"/>
    </row>
    <row r="4" spans="1:6" s="37" customFormat="1" ht="24.75">
      <c r="A4" s="39"/>
      <c r="B4" s="60" t="s">
        <v>45</v>
      </c>
      <c r="C4" s="60" t="s">
        <v>0</v>
      </c>
      <c r="D4" s="79" t="s">
        <v>36</v>
      </c>
      <c r="E4" s="80"/>
      <c r="F4" s="59"/>
    </row>
    <row r="5" spans="1:5" s="37" customFormat="1" ht="24.75">
      <c r="A5" s="61" t="s">
        <v>19</v>
      </c>
      <c r="B5" s="39">
        <f>SUM(G11:G31)</f>
        <v>4</v>
      </c>
      <c r="C5" s="39">
        <f>SUM(H11:H28)</f>
        <v>102</v>
      </c>
      <c r="D5" s="81">
        <f>B5+C5</f>
        <v>106</v>
      </c>
      <c r="E5" s="82"/>
    </row>
    <row r="6" spans="1:5" s="37" customFormat="1" ht="24.75">
      <c r="A6" s="61" t="s">
        <v>16</v>
      </c>
      <c r="B6" s="62">
        <f>B5*F1</f>
        <v>40</v>
      </c>
      <c r="C6" s="62">
        <f>C5*F1</f>
        <v>1020</v>
      </c>
      <c r="D6" s="63"/>
      <c r="E6" s="59"/>
    </row>
    <row r="7" spans="1:5" s="37" customFormat="1" ht="24.75">
      <c r="A7" s="61" t="s">
        <v>17</v>
      </c>
      <c r="B7" s="64">
        <f>(B6+C6)/2-B6</f>
        <v>490</v>
      </c>
      <c r="C7" s="64">
        <f>B7*-1</f>
        <v>-490</v>
      </c>
      <c r="D7" s="65"/>
      <c r="E7" s="59"/>
    </row>
    <row r="8" spans="3:6" ht="19.5">
      <c r="C8" s="32"/>
      <c r="D8" s="32"/>
      <c r="E8" s="32"/>
      <c r="F8" s="32"/>
    </row>
    <row r="10" spans="1:8" s="45" customFormat="1" ht="21">
      <c r="A10" s="49" t="s">
        <v>20</v>
      </c>
      <c r="B10" s="49" t="s">
        <v>21</v>
      </c>
      <c r="C10" s="44" t="s">
        <v>30</v>
      </c>
      <c r="D10" s="49" t="s">
        <v>24</v>
      </c>
      <c r="E10" s="49" t="s">
        <v>22</v>
      </c>
      <c r="F10" s="49" t="s">
        <v>42</v>
      </c>
      <c r="G10" s="44" t="s">
        <v>43</v>
      </c>
      <c r="H10" s="44" t="s">
        <v>23</v>
      </c>
    </row>
    <row r="11" spans="1:8" s="45" customFormat="1" ht="21">
      <c r="A11" s="46">
        <v>44166</v>
      </c>
      <c r="B11" s="46">
        <v>44174</v>
      </c>
      <c r="C11" s="48">
        <f>B11-A11</f>
        <v>8</v>
      </c>
      <c r="D11" s="47">
        <v>2</v>
      </c>
      <c r="E11" s="47" t="s">
        <v>69</v>
      </c>
      <c r="F11" s="47" t="s">
        <v>70</v>
      </c>
      <c r="G11" s="32">
        <f>IF(F11="m",C11*D11,0)</f>
        <v>0</v>
      </c>
      <c r="H11" s="32">
        <f>IF(F11="G",C11*D11,0)</f>
        <v>16</v>
      </c>
    </row>
    <row r="12" spans="1:8" s="45" customFormat="1" ht="21">
      <c r="A12" s="46">
        <v>44176</v>
      </c>
      <c r="B12" s="46">
        <v>44180</v>
      </c>
      <c r="C12" s="48">
        <f>B12-A12</f>
        <v>4</v>
      </c>
      <c r="D12" s="47">
        <v>1</v>
      </c>
      <c r="E12" s="47" t="s">
        <v>45</v>
      </c>
      <c r="F12" s="47" t="s">
        <v>71</v>
      </c>
      <c r="G12" s="32">
        <f aca="true" t="shared" si="0" ref="G12:G31">IF(F12="m",C12*D12,0)</f>
        <v>4</v>
      </c>
      <c r="H12" s="32">
        <f>IF(F12="G",C12*D12,0)</f>
        <v>0</v>
      </c>
    </row>
    <row r="13" spans="1:8" s="45" customFormat="1" ht="21">
      <c r="A13" s="46">
        <v>44166</v>
      </c>
      <c r="B13" s="46">
        <v>44197</v>
      </c>
      <c r="C13" s="48">
        <f>B13-A13</f>
        <v>31</v>
      </c>
      <c r="D13" s="47">
        <v>1</v>
      </c>
      <c r="E13" s="47" t="s">
        <v>0</v>
      </c>
      <c r="F13" s="47" t="s">
        <v>70</v>
      </c>
      <c r="G13" s="32">
        <f t="shared" si="0"/>
        <v>0</v>
      </c>
      <c r="H13" s="32">
        <f>IF(F13="G",C13*D13,0)</f>
        <v>31</v>
      </c>
    </row>
    <row r="14" spans="1:8" ht="21">
      <c r="A14" s="46">
        <v>44169</v>
      </c>
      <c r="B14" s="46">
        <v>44174</v>
      </c>
      <c r="C14" s="48">
        <f>B14-A14</f>
        <v>5</v>
      </c>
      <c r="D14" s="43">
        <v>1</v>
      </c>
      <c r="E14" s="47" t="s">
        <v>72</v>
      </c>
      <c r="F14" s="43" t="s">
        <v>70</v>
      </c>
      <c r="G14" s="32">
        <f t="shared" si="0"/>
        <v>0</v>
      </c>
      <c r="H14" s="32">
        <f>IF(F14="G",C14*D14,0)</f>
        <v>5</v>
      </c>
    </row>
    <row r="15" spans="1:8" ht="21">
      <c r="A15" s="46">
        <v>44174</v>
      </c>
      <c r="B15" s="46">
        <v>44184</v>
      </c>
      <c r="C15" s="48">
        <f aca="true" t="shared" si="1" ref="C15:C31">B15-A15</f>
        <v>10</v>
      </c>
      <c r="D15" s="43">
        <v>2</v>
      </c>
      <c r="E15" s="47" t="s">
        <v>73</v>
      </c>
      <c r="F15" s="43" t="s">
        <v>70</v>
      </c>
      <c r="G15" s="32">
        <f t="shared" si="0"/>
        <v>0</v>
      </c>
      <c r="H15" s="32">
        <f aca="true" t="shared" si="2" ref="H15:H21">IF(F15="G",C15*D15,0)</f>
        <v>20</v>
      </c>
    </row>
    <row r="16" spans="1:9" ht="20.25" customHeight="1">
      <c r="A16" s="46">
        <v>44184</v>
      </c>
      <c r="B16" s="46">
        <v>44191</v>
      </c>
      <c r="C16" s="48">
        <f t="shared" si="1"/>
        <v>7</v>
      </c>
      <c r="D16" s="43">
        <v>1</v>
      </c>
      <c r="E16" s="47" t="s">
        <v>72</v>
      </c>
      <c r="F16" s="43" t="s">
        <v>70</v>
      </c>
      <c r="G16" s="32">
        <f t="shared" si="0"/>
        <v>0</v>
      </c>
      <c r="H16" s="32">
        <f t="shared" si="2"/>
        <v>7</v>
      </c>
      <c r="I16" s="68"/>
    </row>
    <row r="17" spans="1:8" ht="21">
      <c r="A17" s="46">
        <v>44174</v>
      </c>
      <c r="B17" s="46">
        <v>44197</v>
      </c>
      <c r="C17" s="48">
        <f t="shared" si="1"/>
        <v>23</v>
      </c>
      <c r="D17" s="43">
        <v>1</v>
      </c>
      <c r="E17" s="47" t="s">
        <v>74</v>
      </c>
      <c r="F17" s="43" t="s">
        <v>70</v>
      </c>
      <c r="G17" s="32">
        <f t="shared" si="0"/>
        <v>0</v>
      </c>
      <c r="H17" s="32">
        <f t="shared" si="2"/>
        <v>23</v>
      </c>
    </row>
    <row r="18" spans="1:8" ht="19.5">
      <c r="A18" s="46"/>
      <c r="B18" s="46"/>
      <c r="C18" s="48">
        <f t="shared" si="1"/>
        <v>0</v>
      </c>
      <c r="E18" s="47"/>
      <c r="G18" s="32">
        <f t="shared" si="0"/>
        <v>0</v>
      </c>
      <c r="H18" s="32">
        <f t="shared" si="2"/>
        <v>0</v>
      </c>
    </row>
    <row r="19" spans="1:8" ht="19.5">
      <c r="A19" s="46"/>
      <c r="B19" s="46"/>
      <c r="C19" s="48">
        <f t="shared" si="1"/>
        <v>0</v>
      </c>
      <c r="E19" s="47"/>
      <c r="G19" s="32">
        <f t="shared" si="0"/>
        <v>0</v>
      </c>
      <c r="H19" s="32">
        <f t="shared" si="2"/>
        <v>0</v>
      </c>
    </row>
    <row r="20" spans="1:8" ht="19.5">
      <c r="A20" s="46"/>
      <c r="B20" s="46"/>
      <c r="C20" s="48">
        <f t="shared" si="1"/>
        <v>0</v>
      </c>
      <c r="E20" s="47"/>
      <c r="G20" s="32">
        <f t="shared" si="0"/>
        <v>0</v>
      </c>
      <c r="H20" s="32">
        <f t="shared" si="2"/>
        <v>0</v>
      </c>
    </row>
    <row r="21" spans="1:8" ht="19.5">
      <c r="A21" s="46"/>
      <c r="B21" s="46"/>
      <c r="C21" s="48">
        <f t="shared" si="1"/>
        <v>0</v>
      </c>
      <c r="E21" s="47"/>
      <c r="G21" s="32">
        <f t="shared" si="0"/>
        <v>0</v>
      </c>
      <c r="H21" s="32">
        <f t="shared" si="2"/>
        <v>0</v>
      </c>
    </row>
    <row r="22" spans="1:8" ht="19.5">
      <c r="A22" s="46"/>
      <c r="B22" s="46"/>
      <c r="C22" s="48">
        <f t="shared" si="1"/>
        <v>0</v>
      </c>
      <c r="E22" s="47"/>
      <c r="G22" s="32">
        <f t="shared" si="0"/>
        <v>0</v>
      </c>
      <c r="H22" s="32">
        <f aca="true" t="shared" si="3" ref="H22:H31">IF(F22="G",C22*D22,0)</f>
        <v>0</v>
      </c>
    </row>
    <row r="23" spans="1:8" ht="19.5">
      <c r="A23" s="46"/>
      <c r="B23" s="46"/>
      <c r="C23" s="48">
        <f t="shared" si="1"/>
        <v>0</v>
      </c>
      <c r="E23" s="47"/>
      <c r="G23" s="32">
        <f t="shared" si="0"/>
        <v>0</v>
      </c>
      <c r="H23" s="32">
        <f t="shared" si="3"/>
        <v>0</v>
      </c>
    </row>
    <row r="24" spans="1:8" ht="19.5">
      <c r="A24" s="46"/>
      <c r="B24" s="46"/>
      <c r="C24" s="48">
        <f t="shared" si="1"/>
        <v>0</v>
      </c>
      <c r="G24" s="32">
        <f t="shared" si="0"/>
        <v>0</v>
      </c>
      <c r="H24" s="32">
        <f t="shared" si="3"/>
        <v>0</v>
      </c>
    </row>
    <row r="25" spans="1:8" ht="19.5">
      <c r="A25" s="46"/>
      <c r="B25" s="46"/>
      <c r="C25" s="48">
        <f t="shared" si="1"/>
        <v>0</v>
      </c>
      <c r="G25" s="32">
        <f t="shared" si="0"/>
        <v>0</v>
      </c>
      <c r="H25" s="32">
        <f t="shared" si="3"/>
        <v>0</v>
      </c>
    </row>
    <row r="26" spans="1:8" ht="19.5">
      <c r="A26" s="46"/>
      <c r="B26" s="46"/>
      <c r="C26" s="48">
        <f t="shared" si="1"/>
        <v>0</v>
      </c>
      <c r="G26" s="32">
        <f t="shared" si="0"/>
        <v>0</v>
      </c>
      <c r="H26" s="32">
        <v>0</v>
      </c>
    </row>
    <row r="27" spans="1:8" ht="19.5">
      <c r="A27" s="46"/>
      <c r="B27" s="46"/>
      <c r="C27" s="48">
        <f t="shared" si="1"/>
        <v>0</v>
      </c>
      <c r="G27" s="32">
        <f t="shared" si="0"/>
        <v>0</v>
      </c>
      <c r="H27" s="32">
        <f t="shared" si="3"/>
        <v>0</v>
      </c>
    </row>
    <row r="28" spans="1:8" ht="19.5">
      <c r="A28" s="46"/>
      <c r="B28" s="46"/>
      <c r="C28" s="48">
        <f t="shared" si="1"/>
        <v>0</v>
      </c>
      <c r="G28" s="32">
        <f t="shared" si="0"/>
        <v>0</v>
      </c>
      <c r="H28" s="32">
        <f>IF(F28="G",C28*D28,0)</f>
        <v>0</v>
      </c>
    </row>
    <row r="29" spans="1:8" ht="19.5">
      <c r="A29" s="46"/>
      <c r="B29" s="46"/>
      <c r="C29" s="48">
        <f t="shared" si="1"/>
        <v>0</v>
      </c>
      <c r="G29" s="32">
        <f t="shared" si="0"/>
        <v>0</v>
      </c>
      <c r="H29" s="32">
        <f t="shared" si="3"/>
        <v>0</v>
      </c>
    </row>
    <row r="30" spans="1:8" ht="19.5">
      <c r="A30" s="46"/>
      <c r="B30" s="46"/>
      <c r="C30" s="48">
        <f t="shared" si="1"/>
        <v>0</v>
      </c>
      <c r="G30" s="32">
        <f t="shared" si="0"/>
        <v>0</v>
      </c>
      <c r="H30" s="32">
        <f t="shared" si="3"/>
        <v>0</v>
      </c>
    </row>
    <row r="31" spans="1:8" ht="19.5">
      <c r="A31" s="46"/>
      <c r="B31" s="46"/>
      <c r="C31" s="48">
        <f t="shared" si="1"/>
        <v>0</v>
      </c>
      <c r="G31" s="32">
        <f t="shared" si="0"/>
        <v>0</v>
      </c>
      <c r="H31" s="32">
        <f t="shared" si="3"/>
        <v>0</v>
      </c>
    </row>
    <row r="32" ht="19.5">
      <c r="C32" s="48"/>
    </row>
    <row r="33" ht="19.5">
      <c r="C33" s="48"/>
    </row>
    <row r="34" ht="19.5">
      <c r="C34" s="48"/>
    </row>
    <row r="35" ht="19.5">
      <c r="C35" s="48"/>
    </row>
    <row r="36" ht="19.5">
      <c r="C36" s="48"/>
    </row>
    <row r="37" ht="19.5">
      <c r="C37" s="48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2002-12-22T18:04:30Z</cp:lastPrinted>
  <dcterms:created xsi:type="dcterms:W3CDTF">2002-01-02T20:44:15Z</dcterms:created>
  <dcterms:modified xsi:type="dcterms:W3CDTF">2021-01-09T12:26:08Z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