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660" windowWidth="24380" windowHeight="23520" activeTab="0"/>
  </bookViews>
  <sheets>
    <sheet name="Gesamt" sheetId="1" r:id="rId1"/>
    <sheet name="Geld" sheetId="2" r:id="rId2"/>
    <sheet name="Arbeitszeiten" sheetId="3" r:id="rId3"/>
    <sheet name="Nutzung" sheetId="4" r:id="rId4"/>
    <sheet name="Belege 26 +27" sheetId="5" r:id="rId5"/>
  </sheets>
  <definedNames/>
  <calcPr fullCalcOnLoad="1"/>
</workbook>
</file>

<file path=xl/sharedStrings.xml><?xml version="1.0" encoding="utf-8"?>
<sst xmlns="http://schemas.openxmlformats.org/spreadsheetml/2006/main" count="192" uniqueCount="123">
  <si>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</si>
  <si>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</si>
  <si>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</si>
  <si>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</si>
  <si>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</si>
  <si>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</si>
  <si>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</si>
  <si>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</si>
  <si>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</si>
  <si>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</si>
  <si>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</si>
  <si>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</si>
  <si>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</si>
  <si>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Haus</t>
  </si>
  <si>
    <t>Kontrolle</t>
  </si>
  <si>
    <t>Stunden</t>
  </si>
  <si>
    <t>Betrag</t>
  </si>
  <si>
    <t>Ausgleich</t>
  </si>
  <si>
    <t>Zeitraum</t>
  </si>
  <si>
    <t>Nächte</t>
  </si>
  <si>
    <t>von</t>
  </si>
  <si>
    <t>bis</t>
  </si>
  <si>
    <t>Name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</si>
  <si>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</si>
  <si>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</si>
  <si>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</si>
  <si>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</si>
  <si>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</si>
  <si>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</si>
  <si>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</si>
  <si>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</si>
  <si>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</si>
  <si>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</si>
  <si>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</si>
  <si>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Gerrit N.I.E. nr.:</t>
  </si>
  <si>
    <t>X-2537353-Q</t>
  </si>
  <si>
    <t>Nächte ges.</t>
  </si>
  <si>
    <t>Christoph N.I.E. nr.:</t>
  </si>
  <si>
    <t>Y-1910641-E</t>
  </si>
  <si>
    <t>ES17 2100 6653 9507 0002 2560</t>
  </si>
  <si>
    <t>CAIXESBBXXX</t>
  </si>
  <si>
    <t>M/G</t>
  </si>
  <si>
    <t>M</t>
  </si>
  <si>
    <t>Gästeliste (einschließlich Mathias und Gerrit)</t>
  </si>
  <si>
    <t>Mathias</t>
  </si>
  <si>
    <t>Gas</t>
  </si>
  <si>
    <t>Konto bei la Caixa:</t>
  </si>
  <si>
    <t>Mathias N.I.E.</t>
  </si>
  <si>
    <t>Y8086246-N</t>
  </si>
  <si>
    <t>11.1.21</t>
  </si>
  <si>
    <t>Tostador</t>
  </si>
  <si>
    <t>8.1.21</t>
  </si>
  <si>
    <t>Diverses</t>
  </si>
  <si>
    <t>Le Roy Merlin via Andrius</t>
  </si>
  <si>
    <t>15.1.21</t>
  </si>
  <si>
    <t>27.1.21</t>
  </si>
  <si>
    <t>3.2.21</t>
  </si>
  <si>
    <t>7.2.21</t>
  </si>
  <si>
    <t>Aus der Essensabrechnung Gruppe</t>
  </si>
  <si>
    <t>11.-29.1.</t>
  </si>
  <si>
    <t>m</t>
  </si>
  <si>
    <t>Sebastian</t>
  </si>
  <si>
    <t>Markus</t>
  </si>
  <si>
    <t>g</t>
  </si>
  <si>
    <t>Karsten</t>
  </si>
  <si>
    <t>Quyen</t>
  </si>
  <si>
    <t>7.11.20</t>
  </si>
  <si>
    <t>Monitor</t>
  </si>
  <si>
    <t>3.3.21</t>
  </si>
  <si>
    <t>Devolo Wifi</t>
  </si>
  <si>
    <t>7.3.21</t>
  </si>
  <si>
    <t>15.3.21</t>
  </si>
  <si>
    <t>12.3.21</t>
  </si>
  <si>
    <t>Einzahlung auf das Konto</t>
  </si>
  <si>
    <t>11.3.21</t>
  </si>
  <si>
    <t>24.3.21</t>
  </si>
  <si>
    <t>Ikea Stuhll Ivar</t>
  </si>
  <si>
    <t>Ikea Lampe Laken u.a.</t>
  </si>
  <si>
    <t>1.1.-31.3.21</t>
  </si>
  <si>
    <t>Marco und Andre</t>
  </si>
  <si>
    <t>Axel und Werner</t>
  </si>
  <si>
    <t>Katrin</t>
  </si>
  <si>
    <t>Freunde von Andrius</t>
  </si>
  <si>
    <t>Aufenthalt Andrius</t>
  </si>
  <si>
    <t>19.5.21</t>
  </si>
  <si>
    <t>Aufenthalt Andrius Januar bis Mai</t>
  </si>
  <si>
    <t>siehe  Beleg 16a - 16c, Tab Geld</t>
  </si>
  <si>
    <t>24.6.21</t>
  </si>
  <si>
    <t>Auslagen Mathias Mai/Juni</t>
  </si>
  <si>
    <t>12.5.-12.6.</t>
  </si>
  <si>
    <t>8.4.21-3.9.21</t>
  </si>
  <si>
    <t>6.7.21</t>
  </si>
  <si>
    <t>Auslagen Gerrit Al Campo</t>
  </si>
  <si>
    <t>13.7.21</t>
  </si>
  <si>
    <t>Auslagen Gerrit Farbe u.s.</t>
  </si>
  <si>
    <t>11.8.21</t>
  </si>
  <si>
    <t>Bildschirm</t>
  </si>
  <si>
    <t>12.8.21</t>
  </si>
  <si>
    <t>30.8.21</t>
  </si>
  <si>
    <t>14.2.21</t>
  </si>
  <si>
    <t>Dez. 2021</t>
  </si>
  <si>
    <t>31.12.21</t>
  </si>
  <si>
    <t>Auslagen Mathias</t>
  </si>
  <si>
    <t>Mathias K.</t>
  </si>
  <si>
    <t>Mathias und Stephan</t>
  </si>
  <si>
    <t>Stefan und Jutta</t>
  </si>
  <si>
    <t>Chris</t>
  </si>
  <si>
    <t>Giulia und Thomas</t>
  </si>
  <si>
    <t>Linus und Ingrida</t>
  </si>
  <si>
    <t>Qiao</t>
  </si>
  <si>
    <t>Joachim Leistner + Pertnerin</t>
  </si>
  <si>
    <t>Dominique und Gang</t>
  </si>
  <si>
    <t>xinscheng + Paul</t>
  </si>
  <si>
    <t>Sabine und Waldi</t>
  </si>
  <si>
    <t>Dirki</t>
  </si>
  <si>
    <t>Franklin</t>
  </si>
  <si>
    <t>Anna + Kind</t>
  </si>
  <si>
    <t>Dietmar</t>
  </si>
  <si>
    <t>Frank und Quyen</t>
  </si>
  <si>
    <t>Markus Bielefeld</t>
  </si>
  <si>
    <t>Norbert</t>
  </si>
  <si>
    <t>Angelica</t>
  </si>
  <si>
    <t>Geld über Lorelei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</si>
</sst>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"/>
    <numFmt numFmtId="176" formatCode="_-* #,##0.0\ &quot;DM&quot;_-;\-* #,##0.0\ &quot;DM&quot;_-;_-* &quot;-&quot;??\ &quot;DM&quot;_-;_-@_-"/>
    <numFmt numFmtId="177" formatCode="_-* #,##0\ &quot;DM&quot;_-;\-* #,##0\ &quot;DM&quot;_-;_-* &quot;-&quot;??\ &quot;DM&quot;_-;_-@_-"/>
    <numFmt numFmtId="178" formatCode="_-* #,##0.000\ _D_M_-;\-* #,##0.000\ _D_M_-;_-* &quot;-&quot;??\ _D_M_-;_-@_-"/>
    <numFmt numFmtId="179" formatCode="_-* #,##0.0\ _D_M_-;\-* #,##0.0\ _D_M_-;_-* &quot;-&quot;??\ _D_M_-;_-@_-"/>
    <numFmt numFmtId="180" formatCode="_-* #,##0\ _D_M_-;\-* #,##0\ _D_M_-;_-* &quot;-&quot;??\ _D_M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40" fontId="5" fillId="0" borderId="10" xfId="0" applyNumberFormat="1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0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0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40" fontId="5" fillId="0" borderId="11" xfId="0" applyNumberFormat="1" applyFont="1" applyBorder="1" applyAlignment="1">
      <alignment horizontal="center" vertical="center" wrapText="1"/>
    </xf>
    <xf numFmtId="40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40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1" fontId="4" fillId="34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0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6" borderId="11" xfId="0" applyNumberFormat="1" applyFont="1" applyFill="1" applyBorder="1" applyAlignment="1">
      <alignment/>
    </xf>
    <xf numFmtId="2" fontId="10" fillId="3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35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34" borderId="0" xfId="0" applyFont="1" applyFill="1" applyAlignment="1">
      <alignment/>
    </xf>
    <xf numFmtId="2" fontId="13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4" fontId="9" fillId="19" borderId="11" xfId="0" applyNumberFormat="1" applyFont="1" applyFill="1" applyBorder="1" applyAlignment="1">
      <alignment/>
    </xf>
    <xf numFmtId="4" fontId="9" fillId="39" borderId="11" xfId="0" applyNumberFormat="1" applyFont="1" applyFill="1" applyBorder="1" applyAlignment="1" applyProtection="1">
      <alignment horizontal="right"/>
      <protection locked="0"/>
    </xf>
    <xf numFmtId="1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enviar(0,%20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5" ht="24.75">
      <c r="A1" s="37" t="s">
        <v>31</v>
      </c>
      <c r="D1" s="85">
        <v>2021</v>
      </c>
      <c r="E1" s="86"/>
    </row>
    <row r="2" ht="30" customHeight="1"/>
    <row r="3" spans="1:3" ht="30" customHeight="1">
      <c r="A3" s="39"/>
      <c r="B3" s="40" t="s">
        <v>44</v>
      </c>
      <c r="C3" s="40" t="s">
        <v>0</v>
      </c>
    </row>
    <row r="4" spans="1:3" ht="30" customHeight="1">
      <c r="A4" s="39" t="s">
        <v>1</v>
      </c>
      <c r="B4" s="83">
        <v>367.41</v>
      </c>
      <c r="C4" s="83">
        <f>B4*-1</f>
        <v>-367.41</v>
      </c>
    </row>
    <row r="5" spans="1:3" ht="30" customHeight="1">
      <c r="A5" s="39" t="s">
        <v>2</v>
      </c>
      <c r="B5" s="41">
        <f>Geld!F6</f>
        <v>-515.6250000000002</v>
      </c>
      <c r="C5" s="41">
        <f>Geld!G6</f>
        <v>515.625</v>
      </c>
    </row>
    <row r="6" spans="1:3" ht="30" customHeight="1">
      <c r="A6" s="39" t="s">
        <v>3</v>
      </c>
      <c r="B6" s="41">
        <f>Arbeitszeiten!B7</f>
        <v>-56.25</v>
      </c>
      <c r="C6" s="41">
        <f>Arbeitszeiten!C7</f>
        <v>56.25</v>
      </c>
    </row>
    <row r="7" spans="1:3" ht="30" customHeight="1">
      <c r="A7" s="39" t="s">
        <v>4</v>
      </c>
      <c r="B7" s="41">
        <f>Nutzung!B7</f>
        <v>2415</v>
      </c>
      <c r="C7" s="41">
        <f>Nutzung!C7</f>
        <v>-2415</v>
      </c>
    </row>
    <row r="8" spans="1:4" ht="30" customHeight="1">
      <c r="A8" s="39" t="s">
        <v>5</v>
      </c>
      <c r="B8" s="82">
        <f>SUM(B4:B7)</f>
        <v>2210.535</v>
      </c>
      <c r="C8" s="82">
        <f>SUM(C4:C7)</f>
        <v>-2210.535</v>
      </c>
      <c r="D8" s="42">
        <f>B8+C8</f>
        <v>0</v>
      </c>
    </row>
    <row r="10" spans="1:4" ht="24.75">
      <c r="A10" s="75" t="s">
        <v>46</v>
      </c>
      <c r="B10" s="76"/>
      <c r="C10" s="76"/>
      <c r="D10" s="76"/>
    </row>
    <row r="11" spans="1:4" ht="24.75">
      <c r="A11" s="75" t="s">
        <v>32</v>
      </c>
      <c r="B11" s="76" t="s">
        <v>39</v>
      </c>
      <c r="C11" s="76"/>
      <c r="D11" s="75"/>
    </row>
    <row r="12" spans="1:4" ht="24.75">
      <c r="A12" s="75" t="s">
        <v>33</v>
      </c>
      <c r="B12" s="75" t="s">
        <v>40</v>
      </c>
      <c r="C12" s="76"/>
      <c r="D12" s="75"/>
    </row>
    <row r="14" spans="1:3" ht="24.75">
      <c r="A14" s="77" t="s">
        <v>34</v>
      </c>
      <c r="B14" s="77" t="s">
        <v>35</v>
      </c>
      <c r="C14" s="77"/>
    </row>
    <row r="15" spans="1:3" ht="24.75">
      <c r="A15" s="77" t="s">
        <v>37</v>
      </c>
      <c r="B15" s="77" t="s">
        <v>38</v>
      </c>
      <c r="C15" s="77"/>
    </row>
    <row r="16" spans="1:2" ht="24.75">
      <c r="A16" s="77" t="s">
        <v>47</v>
      </c>
      <c r="B16" s="77" t="s">
        <v>48</v>
      </c>
    </row>
  </sheetData>
  <sheetProtection/>
  <mergeCells count="1">
    <mergeCell ref="D1:E1"/>
  </mergeCells>
  <hyperlinks>
    <hyperlink ref="B11" r:id="rId1" display="ES17 2100 6653 9507 0002 2560"/>
  </hyperlink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zoomScalePageLayoutView="0" workbookViewId="0" topLeftCell="A1">
      <pane ySplit="10" topLeftCell="A11" activePane="bottomLeft" state="frozen"/>
      <selection pane="topLeft" activeCell="A1" sqref="A1"/>
      <selection pane="bottomLeft" activeCell="K26" sqref="K26"/>
    </sheetView>
  </sheetViews>
  <sheetFormatPr defaultColWidth="11.57421875" defaultRowHeight="12.75"/>
  <cols>
    <col min="1" max="1" width="11.421875" style="12" customWidth="1"/>
    <col min="2" max="2" width="7.140625" style="9" customWidth="1"/>
    <col min="3" max="3" width="35.421875" style="70" customWidth="1"/>
    <col min="4" max="4" width="12.421875" style="4" hidden="1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34.5" customHeight="1">
      <c r="A1" s="87" t="s">
        <v>6</v>
      </c>
      <c r="B1" s="88"/>
      <c r="C1" s="84">
        <f>Gesamt!D1</f>
        <v>2021</v>
      </c>
      <c r="E1" s="5"/>
      <c r="F1" s="5"/>
      <c r="G1" s="27" t="s">
        <v>7</v>
      </c>
      <c r="H1" s="22">
        <f>SUM(H4:H72)</f>
        <v>0</v>
      </c>
    </row>
    <row r="2" spans="1:7" s="2" customFormat="1" ht="18">
      <c r="A2" s="11" t="s">
        <v>25</v>
      </c>
      <c r="B2" s="8"/>
      <c r="C2" s="69"/>
      <c r="D2" s="3"/>
      <c r="E2" s="5"/>
      <c r="F2" s="5"/>
      <c r="G2" s="5"/>
    </row>
    <row r="3" spans="1:7" s="2" customFormat="1" ht="15.75" customHeight="1">
      <c r="A3" s="11"/>
      <c r="B3" s="8"/>
      <c r="C3" s="28"/>
      <c r="E3" s="29"/>
      <c r="F3" s="30" t="s">
        <v>44</v>
      </c>
      <c r="G3" s="30" t="s">
        <v>0</v>
      </c>
    </row>
    <row r="4" spans="1:8" s="2" customFormat="1" ht="18">
      <c r="A4" s="11"/>
      <c r="B4" s="8"/>
      <c r="C4" s="26" t="s">
        <v>8</v>
      </c>
      <c r="E4" s="31">
        <f>SUM(E11:E92)</f>
        <v>-2761.9500000000003</v>
      </c>
      <c r="F4" s="31">
        <f>SUM(F11:F92)</f>
        <v>865.3499999999999</v>
      </c>
      <c r="G4" s="31">
        <f>SUM(G11:G92)</f>
        <v>1896.6000000000001</v>
      </c>
      <c r="H4" s="7">
        <f>SUM(E4:G4)</f>
        <v>0</v>
      </c>
    </row>
    <row r="5" spans="1:8" s="2" customFormat="1" ht="18">
      <c r="A5" s="11"/>
      <c r="B5" s="8"/>
      <c r="C5" s="26" t="s">
        <v>9</v>
      </c>
      <c r="E5" s="31">
        <f>(F5+G5)*-1</f>
        <v>2761.9500000000003</v>
      </c>
      <c r="F5" s="31">
        <f>E4/2</f>
        <v>-1380.9750000000001</v>
      </c>
      <c r="G5" s="31">
        <f>E4/2</f>
        <v>-1380.9750000000001</v>
      </c>
      <c r="H5" s="7">
        <f>SUM(E5:G5)</f>
        <v>0</v>
      </c>
    </row>
    <row r="6" spans="1:8" s="2" customFormat="1" ht="18">
      <c r="A6" s="11"/>
      <c r="B6" s="8"/>
      <c r="C6" s="26" t="s">
        <v>8</v>
      </c>
      <c r="E6" s="31"/>
      <c r="F6" s="36">
        <f>F4+F5</f>
        <v>-515.6250000000002</v>
      </c>
      <c r="G6" s="36">
        <f>G4+G5</f>
        <v>515.625</v>
      </c>
      <c r="H6" s="7">
        <f>SUM(E6:G6)</f>
        <v>0</v>
      </c>
    </row>
    <row r="7" spans="1:8" s="2" customFormat="1" ht="18">
      <c r="A7" s="11"/>
      <c r="B7" s="8"/>
      <c r="C7" s="71"/>
      <c r="D7" s="3"/>
      <c r="E7" s="22"/>
      <c r="F7"/>
      <c r="G7"/>
      <c r="H7" s="22"/>
    </row>
    <row r="8" spans="1:8" s="2" customFormat="1" ht="18">
      <c r="A8" s="11"/>
      <c r="B8" s="8"/>
      <c r="C8" s="69"/>
      <c r="D8" s="3"/>
      <c r="E8" s="22"/>
      <c r="F8" s="22"/>
      <c r="G8" s="22"/>
      <c r="H8"/>
    </row>
    <row r="9" ht="5.25" customHeight="1"/>
    <row r="10" spans="1:8" s="1" customFormat="1" ht="16.5">
      <c r="A10" s="51" t="s">
        <v>10</v>
      </c>
      <c r="B10" s="52" t="s">
        <v>11</v>
      </c>
      <c r="C10" s="53" t="s">
        <v>12</v>
      </c>
      <c r="D10" s="54"/>
      <c r="E10" s="6" t="s">
        <v>13</v>
      </c>
      <c r="F10" s="55" t="str">
        <f>F3</f>
        <v>Mathias</v>
      </c>
      <c r="G10" s="55" t="s">
        <v>0</v>
      </c>
      <c r="H10" s="10" t="s">
        <v>14</v>
      </c>
    </row>
    <row r="11" spans="1:8" ht="13.5">
      <c r="A11" s="12" t="s">
        <v>49</v>
      </c>
      <c r="B11" s="9">
        <v>1</v>
      </c>
      <c r="C11" s="70" t="s">
        <v>50</v>
      </c>
      <c r="D11" s="34"/>
      <c r="E11" s="7">
        <f>(F11+G11)*-1</f>
        <v>-26.95</v>
      </c>
      <c r="F11" s="7">
        <v>26.95</v>
      </c>
      <c r="H11" s="7">
        <f aca="true" t="shared" si="0" ref="H11:H17">SUM(E11:G11)</f>
        <v>0</v>
      </c>
    </row>
    <row r="12" spans="1:8" ht="13.5">
      <c r="A12" s="12" t="s">
        <v>51</v>
      </c>
      <c r="B12" s="9">
        <v>2</v>
      </c>
      <c r="C12" s="70" t="s">
        <v>52</v>
      </c>
      <c r="D12" s="34"/>
      <c r="E12" s="7">
        <f aca="true" t="shared" si="1" ref="E12:E71">(F12+G12)*-1</f>
        <v>-8.54</v>
      </c>
      <c r="G12" s="7">
        <v>8.54</v>
      </c>
      <c r="H12" s="7">
        <f t="shared" si="0"/>
        <v>0</v>
      </c>
    </row>
    <row r="13" spans="1:8" ht="13.5">
      <c r="A13" s="12" t="s">
        <v>54</v>
      </c>
      <c r="B13" s="9">
        <v>3</v>
      </c>
      <c r="C13" s="70" t="s">
        <v>53</v>
      </c>
      <c r="D13" s="34"/>
      <c r="E13" s="7">
        <f t="shared" si="1"/>
        <v>-181.43</v>
      </c>
      <c r="G13" s="7">
        <v>181.43</v>
      </c>
      <c r="H13" s="7">
        <f t="shared" si="0"/>
        <v>0</v>
      </c>
    </row>
    <row r="14" spans="1:8" ht="13.5">
      <c r="A14" s="12" t="s">
        <v>54</v>
      </c>
      <c r="B14" s="9">
        <v>4</v>
      </c>
      <c r="C14" s="70" t="s">
        <v>45</v>
      </c>
      <c r="D14" s="34"/>
      <c r="E14" s="7">
        <f t="shared" si="1"/>
        <v>-14</v>
      </c>
      <c r="G14" s="7">
        <v>14</v>
      </c>
      <c r="H14" s="7">
        <f t="shared" si="0"/>
        <v>0</v>
      </c>
    </row>
    <row r="15" spans="1:8" ht="15.75" customHeight="1">
      <c r="A15" s="12" t="s">
        <v>55</v>
      </c>
      <c r="B15" s="9">
        <v>5</v>
      </c>
      <c r="C15" s="70" t="s">
        <v>45</v>
      </c>
      <c r="D15" s="34"/>
      <c r="E15" s="7">
        <f t="shared" si="1"/>
        <v>-12</v>
      </c>
      <c r="G15" s="7">
        <v>12</v>
      </c>
      <c r="H15" s="7">
        <f t="shared" si="0"/>
        <v>0</v>
      </c>
    </row>
    <row r="16" spans="1:8" ht="13.5">
      <c r="A16" s="12" t="s">
        <v>56</v>
      </c>
      <c r="B16" s="9">
        <v>6</v>
      </c>
      <c r="C16" s="70" t="s">
        <v>45</v>
      </c>
      <c r="D16" s="34"/>
      <c r="E16" s="7">
        <f t="shared" si="1"/>
        <v>-15</v>
      </c>
      <c r="G16" s="7">
        <v>15</v>
      </c>
      <c r="H16" s="7">
        <f t="shared" si="0"/>
        <v>0</v>
      </c>
    </row>
    <row r="17" spans="1:8" ht="13.5">
      <c r="A17" s="12" t="s">
        <v>57</v>
      </c>
      <c r="B17" s="9">
        <v>7</v>
      </c>
      <c r="C17" s="70" t="s">
        <v>58</v>
      </c>
      <c r="D17" s="34"/>
      <c r="E17" s="7">
        <f t="shared" si="1"/>
        <v>0</v>
      </c>
      <c r="F17" s="7">
        <v>219.2</v>
      </c>
      <c r="G17" s="7">
        <v>-219.2</v>
      </c>
      <c r="H17" s="7">
        <f t="shared" si="0"/>
        <v>0</v>
      </c>
    </row>
    <row r="18" spans="1:8" ht="13.5">
      <c r="A18" s="12" t="s">
        <v>66</v>
      </c>
      <c r="B18" s="9">
        <v>8</v>
      </c>
      <c r="C18" s="70" t="s">
        <v>67</v>
      </c>
      <c r="D18" s="34"/>
      <c r="E18" s="7">
        <v>-158</v>
      </c>
      <c r="G18" s="7">
        <v>158</v>
      </c>
      <c r="H18" s="7">
        <f aca="true" t="shared" si="2" ref="H18:H51">SUM(E18:G18)</f>
        <v>0</v>
      </c>
    </row>
    <row r="19" spans="1:8" ht="13.5">
      <c r="A19" s="12" t="s">
        <v>68</v>
      </c>
      <c r="B19" s="9">
        <v>9</v>
      </c>
      <c r="C19" s="70" t="s">
        <v>69</v>
      </c>
      <c r="D19" s="34"/>
      <c r="E19" s="7">
        <v>-179</v>
      </c>
      <c r="G19" s="7">
        <v>179</v>
      </c>
      <c r="H19" s="7">
        <f t="shared" si="2"/>
        <v>0</v>
      </c>
    </row>
    <row r="20" spans="1:8" ht="13.5">
      <c r="A20" s="12" t="s">
        <v>70</v>
      </c>
      <c r="B20" s="9">
        <v>10</v>
      </c>
      <c r="C20" s="70" t="s">
        <v>45</v>
      </c>
      <c r="D20" s="34"/>
      <c r="E20" s="7">
        <f t="shared" si="1"/>
        <v>-15</v>
      </c>
      <c r="G20" s="7">
        <v>15</v>
      </c>
      <c r="H20" s="7">
        <f>SUM(E20:G20)</f>
        <v>0</v>
      </c>
    </row>
    <row r="21" spans="1:8" ht="13.5">
      <c r="A21" s="12" t="s">
        <v>71</v>
      </c>
      <c r="B21" s="9">
        <v>11</v>
      </c>
      <c r="C21" s="70" t="s">
        <v>45</v>
      </c>
      <c r="D21" s="34"/>
      <c r="E21" s="7">
        <f t="shared" si="1"/>
        <v>-15</v>
      </c>
      <c r="G21" s="7">
        <v>15</v>
      </c>
      <c r="H21" s="7">
        <f>SUM(E21:G21)</f>
        <v>0</v>
      </c>
    </row>
    <row r="22" spans="1:8" ht="13.5">
      <c r="A22" s="12" t="s">
        <v>72</v>
      </c>
      <c r="B22" s="9">
        <v>12</v>
      </c>
      <c r="C22" s="70" t="s">
        <v>73</v>
      </c>
      <c r="D22" s="34"/>
      <c r="E22" s="7">
        <f t="shared" si="1"/>
        <v>-1000</v>
      </c>
      <c r="G22" s="7">
        <v>1000</v>
      </c>
      <c r="H22" s="7">
        <f t="shared" si="2"/>
        <v>0</v>
      </c>
    </row>
    <row r="23" spans="1:8" ht="13.5">
      <c r="A23" s="12" t="s">
        <v>74</v>
      </c>
      <c r="B23" s="9">
        <v>13</v>
      </c>
      <c r="C23" s="70" t="s">
        <v>67</v>
      </c>
      <c r="D23" s="34"/>
      <c r="E23" s="7">
        <f t="shared" si="1"/>
        <v>-159</v>
      </c>
      <c r="G23" s="7">
        <v>159</v>
      </c>
      <c r="H23" s="7">
        <f t="shared" si="2"/>
        <v>0</v>
      </c>
    </row>
    <row r="24" spans="1:8" ht="13.5">
      <c r="A24" s="12" t="s">
        <v>75</v>
      </c>
      <c r="B24" s="9">
        <v>14</v>
      </c>
      <c r="C24" s="70" t="s">
        <v>76</v>
      </c>
      <c r="D24" s="34"/>
      <c r="E24" s="7">
        <f t="shared" si="1"/>
        <v>-29</v>
      </c>
      <c r="G24" s="7">
        <v>29</v>
      </c>
      <c r="H24" s="7">
        <f t="shared" si="2"/>
        <v>0</v>
      </c>
    </row>
    <row r="25" spans="1:8" ht="13.5">
      <c r="A25" s="12" t="s">
        <v>75</v>
      </c>
      <c r="B25" s="9">
        <v>15</v>
      </c>
      <c r="C25" s="70" t="s">
        <v>77</v>
      </c>
      <c r="D25" s="34"/>
      <c r="E25" s="7">
        <f t="shared" si="1"/>
        <v>-138.1</v>
      </c>
      <c r="G25" s="7">
        <v>138.1</v>
      </c>
      <c r="H25" s="7">
        <f t="shared" si="2"/>
        <v>0</v>
      </c>
    </row>
    <row r="26" spans="1:8" ht="13.5">
      <c r="A26" s="12" t="s">
        <v>84</v>
      </c>
      <c r="B26" s="9">
        <v>16</v>
      </c>
      <c r="C26" s="70" t="s">
        <v>83</v>
      </c>
      <c r="D26" s="34"/>
      <c r="E26" s="7">
        <v>0</v>
      </c>
      <c r="F26" s="7">
        <v>102</v>
      </c>
      <c r="G26" s="7">
        <v>-102</v>
      </c>
      <c r="H26" s="7">
        <f t="shared" si="2"/>
        <v>0</v>
      </c>
    </row>
    <row r="27" spans="1:8" ht="13.5">
      <c r="A27" s="12" t="s">
        <v>87</v>
      </c>
      <c r="B27" s="9">
        <v>17</v>
      </c>
      <c r="C27" s="70" t="s">
        <v>88</v>
      </c>
      <c r="D27" s="34"/>
      <c r="E27" s="7">
        <v>-166.38</v>
      </c>
      <c r="F27" s="7">
        <v>166.38</v>
      </c>
      <c r="H27" s="7">
        <f t="shared" si="2"/>
        <v>0</v>
      </c>
    </row>
    <row r="28" spans="1:8" ht="13.5">
      <c r="A28" s="12" t="s">
        <v>91</v>
      </c>
      <c r="B28" s="9">
        <v>20</v>
      </c>
      <c r="C28" s="70" t="s">
        <v>92</v>
      </c>
      <c r="D28" s="34"/>
      <c r="E28" s="7">
        <f t="shared" si="1"/>
        <v>-32.78</v>
      </c>
      <c r="G28" s="7">
        <v>32.78</v>
      </c>
      <c r="H28" s="7">
        <f t="shared" si="2"/>
        <v>0</v>
      </c>
    </row>
    <row r="29" spans="1:8" ht="13.5">
      <c r="A29" s="12" t="s">
        <v>93</v>
      </c>
      <c r="B29" s="9">
        <v>21</v>
      </c>
      <c r="C29" s="70" t="s">
        <v>94</v>
      </c>
      <c r="E29" s="7">
        <f t="shared" si="1"/>
        <v>-52.15</v>
      </c>
      <c r="G29" s="7">
        <v>52.15</v>
      </c>
      <c r="H29" s="7">
        <f t="shared" si="2"/>
        <v>0</v>
      </c>
    </row>
    <row r="30" spans="1:8" ht="13.5">
      <c r="A30" s="12" t="s">
        <v>95</v>
      </c>
      <c r="B30" s="9">
        <v>22</v>
      </c>
      <c r="C30" s="70" t="s">
        <v>96</v>
      </c>
      <c r="D30" s="34"/>
      <c r="E30" s="7">
        <f t="shared" si="1"/>
        <v>-158</v>
      </c>
      <c r="G30" s="7">
        <v>158</v>
      </c>
      <c r="H30" s="7">
        <f>SUM(E30:G30)</f>
        <v>0</v>
      </c>
    </row>
    <row r="31" spans="1:8" ht="13.5">
      <c r="A31" s="12" t="s">
        <v>97</v>
      </c>
      <c r="B31" s="9">
        <v>23</v>
      </c>
      <c r="C31" s="70" t="s">
        <v>45</v>
      </c>
      <c r="D31" s="34"/>
      <c r="E31" s="7">
        <f t="shared" si="1"/>
        <v>-17.2</v>
      </c>
      <c r="G31" s="7">
        <v>17.2</v>
      </c>
      <c r="H31" s="7">
        <f>SUM(E31:G31)</f>
        <v>0</v>
      </c>
    </row>
    <row r="32" spans="1:8" ht="13.5">
      <c r="A32" s="12" t="s">
        <v>98</v>
      </c>
      <c r="B32" s="9">
        <v>24</v>
      </c>
      <c r="C32" s="70" t="s">
        <v>45</v>
      </c>
      <c r="D32" s="34"/>
      <c r="E32" s="7">
        <f t="shared" si="1"/>
        <v>-17.2</v>
      </c>
      <c r="G32" s="7">
        <v>17.2</v>
      </c>
      <c r="H32" s="7">
        <f t="shared" si="2"/>
        <v>0</v>
      </c>
    </row>
    <row r="33" spans="1:8" ht="13.5">
      <c r="A33" s="12" t="s">
        <v>99</v>
      </c>
      <c r="B33" s="9">
        <v>25</v>
      </c>
      <c r="C33" s="70" t="s">
        <v>45</v>
      </c>
      <c r="D33" s="34"/>
      <c r="E33" s="7">
        <f t="shared" si="1"/>
        <v>-16.4</v>
      </c>
      <c r="G33" s="7">
        <v>16.4</v>
      </c>
      <c r="H33" s="7">
        <f t="shared" si="2"/>
        <v>0</v>
      </c>
    </row>
    <row r="34" spans="1:8" ht="13.5">
      <c r="A34" s="12" t="s">
        <v>101</v>
      </c>
      <c r="B34" s="9">
        <v>26</v>
      </c>
      <c r="C34" s="70" t="s">
        <v>102</v>
      </c>
      <c r="D34" s="34"/>
      <c r="E34" s="7">
        <f t="shared" si="1"/>
        <v>-12.05</v>
      </c>
      <c r="F34" s="7">
        <f>'Belege 26 +27'!A11</f>
        <v>12.05</v>
      </c>
      <c r="H34" s="7">
        <f t="shared" si="2"/>
        <v>0</v>
      </c>
    </row>
    <row r="35" spans="1:8" ht="13.5">
      <c r="A35" s="12" t="s">
        <v>101</v>
      </c>
      <c r="B35" s="9">
        <v>27</v>
      </c>
      <c r="C35" s="70" t="s">
        <v>102</v>
      </c>
      <c r="D35" s="34"/>
      <c r="E35" s="7">
        <f t="shared" si="1"/>
        <v>-338.77</v>
      </c>
      <c r="F35" s="7">
        <f>'Belege 26 +27'!B11</f>
        <v>338.77</v>
      </c>
      <c r="H35" s="7">
        <f t="shared" si="2"/>
        <v>0</v>
      </c>
    </row>
    <row r="36" spans="4:8" ht="12.75">
      <c r="D36" s="34"/>
      <c r="E36" s="7">
        <f t="shared" si="1"/>
        <v>0</v>
      </c>
      <c r="H36" s="7">
        <f t="shared" si="2"/>
        <v>0</v>
      </c>
    </row>
    <row r="37" spans="4:8" ht="12.75">
      <c r="D37" s="34"/>
      <c r="E37" s="7">
        <f t="shared" si="1"/>
        <v>0</v>
      </c>
      <c r="H37" s="7">
        <f t="shared" si="2"/>
        <v>0</v>
      </c>
    </row>
    <row r="38" spans="4:8" ht="12.75">
      <c r="D38" s="34"/>
      <c r="E38" s="7">
        <f t="shared" si="1"/>
        <v>0</v>
      </c>
      <c r="H38" s="7">
        <f t="shared" si="2"/>
        <v>0</v>
      </c>
    </row>
    <row r="39" spans="4:8" ht="12.75">
      <c r="D39" s="34"/>
      <c r="E39" s="7">
        <f t="shared" si="1"/>
        <v>0</v>
      </c>
      <c r="H39" s="7">
        <f t="shared" si="2"/>
        <v>0</v>
      </c>
    </row>
    <row r="40" spans="4:8" ht="12.75">
      <c r="D40" s="34"/>
      <c r="E40" s="7">
        <f t="shared" si="1"/>
        <v>0</v>
      </c>
      <c r="H40" s="7">
        <f t="shared" si="2"/>
        <v>0</v>
      </c>
    </row>
    <row r="41" spans="4:8" ht="12.75">
      <c r="D41" s="34"/>
      <c r="E41" s="7">
        <f t="shared" si="1"/>
        <v>0</v>
      </c>
      <c r="H41" s="7">
        <f>SUM(E41:G41)</f>
        <v>0</v>
      </c>
    </row>
    <row r="42" spans="4:8" ht="12.75">
      <c r="D42" s="34"/>
      <c r="E42" s="7">
        <f t="shared" si="1"/>
        <v>0</v>
      </c>
      <c r="H42" s="7">
        <f t="shared" si="2"/>
        <v>0</v>
      </c>
    </row>
    <row r="43" spans="4:8" ht="12.75">
      <c r="D43" s="34"/>
      <c r="E43" s="7">
        <f t="shared" si="1"/>
        <v>0</v>
      </c>
      <c r="H43" s="7">
        <f t="shared" si="2"/>
        <v>0</v>
      </c>
    </row>
    <row r="44" spans="4:8" ht="12.75">
      <c r="D44" s="34"/>
      <c r="E44" s="7">
        <f t="shared" si="1"/>
        <v>0</v>
      </c>
      <c r="H44" s="7">
        <f t="shared" si="2"/>
        <v>0</v>
      </c>
    </row>
    <row r="45" spans="4:8" ht="12.75">
      <c r="D45" s="34"/>
      <c r="E45" s="7">
        <f t="shared" si="1"/>
        <v>0</v>
      </c>
      <c r="H45" s="7">
        <f t="shared" si="2"/>
        <v>0</v>
      </c>
    </row>
    <row r="46" spans="4:8" ht="12.75">
      <c r="D46" s="34"/>
      <c r="E46" s="7">
        <f t="shared" si="1"/>
        <v>0</v>
      </c>
      <c r="H46" s="7">
        <f t="shared" si="2"/>
        <v>0</v>
      </c>
    </row>
    <row r="47" spans="4:8" ht="12.75">
      <c r="D47" s="34"/>
      <c r="E47" s="7">
        <f t="shared" si="1"/>
        <v>0</v>
      </c>
      <c r="H47" s="7">
        <f t="shared" si="2"/>
        <v>0</v>
      </c>
    </row>
    <row r="48" spans="4:8" ht="12.75">
      <c r="D48" s="34"/>
      <c r="E48" s="7">
        <f t="shared" si="1"/>
        <v>0</v>
      </c>
      <c r="H48" s="7">
        <f t="shared" si="2"/>
        <v>0</v>
      </c>
    </row>
    <row r="49" spans="4:8" ht="12.75">
      <c r="D49" s="34"/>
      <c r="E49" s="7">
        <f t="shared" si="1"/>
        <v>0</v>
      </c>
      <c r="H49" s="7">
        <f t="shared" si="2"/>
        <v>0</v>
      </c>
    </row>
    <row r="50" spans="4:8" ht="12.75">
      <c r="D50" s="34"/>
      <c r="E50" s="7">
        <f t="shared" si="1"/>
        <v>0</v>
      </c>
      <c r="H50" s="7">
        <f t="shared" si="2"/>
        <v>0</v>
      </c>
    </row>
    <row r="51" spans="4:8" ht="12.75">
      <c r="D51" s="34"/>
      <c r="E51" s="7">
        <f t="shared" si="1"/>
        <v>0</v>
      </c>
      <c r="H51" s="7">
        <f t="shared" si="2"/>
        <v>0</v>
      </c>
    </row>
    <row r="52" spans="4:8" ht="12.75">
      <c r="D52" s="34"/>
      <c r="E52" s="7">
        <f t="shared" si="1"/>
        <v>0</v>
      </c>
      <c r="H52" s="7">
        <f aca="true" t="shared" si="3" ref="H52:H71">SUM(E52:G52)</f>
        <v>0</v>
      </c>
    </row>
    <row r="53" spans="4:8" ht="12.75">
      <c r="D53" s="34"/>
      <c r="E53" s="7">
        <f t="shared" si="1"/>
        <v>0</v>
      </c>
      <c r="H53" s="7">
        <f t="shared" si="3"/>
        <v>0</v>
      </c>
    </row>
    <row r="54" spans="4:8" ht="12.75">
      <c r="D54" s="34"/>
      <c r="E54" s="7">
        <f t="shared" si="1"/>
        <v>0</v>
      </c>
      <c r="H54" s="7">
        <f t="shared" si="3"/>
        <v>0</v>
      </c>
    </row>
    <row r="55" spans="4:8" ht="12.75">
      <c r="D55" s="34"/>
      <c r="E55" s="7">
        <f t="shared" si="1"/>
        <v>0</v>
      </c>
      <c r="H55" s="7">
        <f t="shared" si="3"/>
        <v>0</v>
      </c>
    </row>
    <row r="56" spans="4:8" ht="12.75">
      <c r="D56" s="34"/>
      <c r="E56" s="7">
        <f t="shared" si="1"/>
        <v>0</v>
      </c>
      <c r="H56" s="7">
        <f t="shared" si="3"/>
        <v>0</v>
      </c>
    </row>
    <row r="57" spans="4:8" ht="12.75">
      <c r="D57" s="34"/>
      <c r="E57" s="7">
        <f t="shared" si="1"/>
        <v>0</v>
      </c>
      <c r="H57" s="7">
        <f t="shared" si="3"/>
        <v>0</v>
      </c>
    </row>
    <row r="58" spans="4:8" ht="12.75">
      <c r="D58" s="34"/>
      <c r="E58" s="7">
        <f t="shared" si="1"/>
        <v>0</v>
      </c>
      <c r="H58" s="7">
        <f t="shared" si="3"/>
        <v>0</v>
      </c>
    </row>
    <row r="59" spans="4:8" ht="12.75">
      <c r="D59" s="34"/>
      <c r="E59" s="7">
        <f t="shared" si="1"/>
        <v>0</v>
      </c>
      <c r="H59" s="7">
        <f t="shared" si="3"/>
        <v>0</v>
      </c>
    </row>
    <row r="60" spans="4:8" ht="12.75">
      <c r="D60" s="34"/>
      <c r="E60" s="7">
        <f t="shared" si="1"/>
        <v>0</v>
      </c>
      <c r="H60" s="7">
        <f t="shared" si="3"/>
        <v>0</v>
      </c>
    </row>
    <row r="61" spans="4:8" ht="12.75">
      <c r="D61" s="34"/>
      <c r="E61" s="7">
        <f t="shared" si="1"/>
        <v>0</v>
      </c>
      <c r="H61" s="7">
        <f t="shared" si="3"/>
        <v>0</v>
      </c>
    </row>
    <row r="62" spans="4:8" ht="12.75">
      <c r="D62" s="34"/>
      <c r="E62" s="7">
        <f t="shared" si="1"/>
        <v>0</v>
      </c>
      <c r="H62" s="7">
        <f t="shared" si="3"/>
        <v>0</v>
      </c>
    </row>
    <row r="63" spans="4:8" ht="12.75">
      <c r="D63" s="34"/>
      <c r="E63" s="7">
        <f t="shared" si="1"/>
        <v>0</v>
      </c>
      <c r="H63" s="7">
        <f t="shared" si="3"/>
        <v>0</v>
      </c>
    </row>
    <row r="64" spans="4:8" ht="12.75">
      <c r="D64" s="34"/>
      <c r="E64" s="7">
        <f t="shared" si="1"/>
        <v>0</v>
      </c>
      <c r="H64" s="7">
        <f t="shared" si="3"/>
        <v>0</v>
      </c>
    </row>
    <row r="65" spans="4:8" ht="12.75">
      <c r="D65" s="34"/>
      <c r="E65" s="7">
        <f t="shared" si="1"/>
        <v>0</v>
      </c>
      <c r="H65" s="7">
        <f t="shared" si="3"/>
        <v>0</v>
      </c>
    </row>
    <row r="66" spans="4:8" ht="12.75">
      <c r="D66" s="34"/>
      <c r="E66" s="7">
        <f t="shared" si="1"/>
        <v>0</v>
      </c>
      <c r="H66" s="7">
        <f t="shared" si="3"/>
        <v>0</v>
      </c>
    </row>
    <row r="67" spans="4:8" ht="12.75">
      <c r="D67" s="34"/>
      <c r="E67" s="7">
        <f t="shared" si="1"/>
        <v>0</v>
      </c>
      <c r="H67" s="7">
        <f t="shared" si="3"/>
        <v>0</v>
      </c>
    </row>
    <row r="68" spans="4:8" ht="12.75">
      <c r="D68" s="34"/>
      <c r="E68" s="7">
        <f t="shared" si="1"/>
        <v>0</v>
      </c>
      <c r="H68" s="7">
        <f t="shared" si="3"/>
        <v>0</v>
      </c>
    </row>
    <row r="69" spans="4:8" ht="12.75">
      <c r="D69" s="34"/>
      <c r="E69" s="7">
        <f t="shared" si="1"/>
        <v>0</v>
      </c>
      <c r="H69" s="7">
        <f t="shared" si="3"/>
        <v>0</v>
      </c>
    </row>
    <row r="70" spans="4:8" ht="12.75">
      <c r="D70" s="34"/>
      <c r="E70" s="7">
        <f t="shared" si="1"/>
        <v>0</v>
      </c>
      <c r="H70" s="7">
        <f t="shared" si="3"/>
        <v>0</v>
      </c>
    </row>
    <row r="71" spans="4:8" ht="12.75">
      <c r="D71" s="34"/>
      <c r="E71" s="7">
        <f t="shared" si="1"/>
        <v>0</v>
      </c>
      <c r="H71" s="7">
        <f t="shared" si="3"/>
        <v>0</v>
      </c>
    </row>
    <row r="72" spans="4:8" ht="12.75">
      <c r="D72" s="34"/>
      <c r="H72" s="7"/>
    </row>
    <row r="73" spans="4:8" ht="12.75">
      <c r="D73" s="34"/>
      <c r="H73" s="7"/>
    </row>
    <row r="74" spans="4:8" ht="12.75">
      <c r="D74" s="34"/>
      <c r="H74" s="7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</sheetData>
  <sheetProtection/>
  <mergeCells count="1">
    <mergeCell ref="A1:B1"/>
  </mergeCells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">
      <selection activeCell="B15" sqref="B15"/>
    </sheetView>
  </sheetViews>
  <sheetFormatPr defaultColWidth="11.5742187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6</v>
      </c>
      <c r="B1" s="8"/>
      <c r="C1" s="50">
        <f>Gesamt!D1</f>
        <v>2021</v>
      </c>
      <c r="E1" s="3" t="s">
        <v>27</v>
      </c>
      <c r="F1" s="8"/>
      <c r="G1" s="58">
        <v>10</v>
      </c>
    </row>
    <row r="2" ht="19.5" customHeight="1">
      <c r="A2" s="3" t="s">
        <v>26</v>
      </c>
    </row>
    <row r="4" spans="1:7" ht="15.75">
      <c r="A4" s="13"/>
      <c r="B4" s="25" t="s">
        <v>44</v>
      </c>
      <c r="C4" s="14" t="s">
        <v>0</v>
      </c>
      <c r="F4" s="19"/>
      <c r="G4" s="15"/>
    </row>
    <row r="5" spans="1:3" ht="19.5" customHeight="1">
      <c r="A5" s="14" t="s">
        <v>15</v>
      </c>
      <c r="B5" s="14">
        <f>SUM(C12:C102)</f>
        <v>34.5</v>
      </c>
      <c r="C5" s="14">
        <f>SUM(G12:G102)</f>
        <v>45.75</v>
      </c>
    </row>
    <row r="6" spans="1:7" ht="19.5" customHeight="1">
      <c r="A6" s="14" t="s">
        <v>16</v>
      </c>
      <c r="B6" s="24">
        <f>B5*G1</f>
        <v>345</v>
      </c>
      <c r="C6" s="24">
        <f>C5*G1</f>
        <v>457.5</v>
      </c>
      <c r="F6" s="20"/>
      <c r="G6" s="16"/>
    </row>
    <row r="7" spans="1:7" ht="19.5" customHeight="1">
      <c r="A7" s="14" t="s">
        <v>17</v>
      </c>
      <c r="B7" s="35">
        <f>B6-(B6+C6)/2</f>
        <v>-56.25</v>
      </c>
      <c r="C7" s="35">
        <f>B7*-1</f>
        <v>56.25</v>
      </c>
      <c r="F7" s="20"/>
      <c r="G7" s="16"/>
    </row>
    <row r="8" spans="1:7" ht="15.75">
      <c r="A8" s="23"/>
      <c r="B8" s="23"/>
      <c r="C8" s="23"/>
      <c r="F8" s="20"/>
      <c r="G8" s="16"/>
    </row>
    <row r="9" spans="6:7" ht="12.75">
      <c r="F9" s="21"/>
      <c r="G9" s="17"/>
    </row>
    <row r="10" spans="1:5" ht="18">
      <c r="A10" s="3" t="str">
        <f>B4</f>
        <v>Mathias</v>
      </c>
      <c r="E10" s="3" t="str">
        <f>C4</f>
        <v>Gerrit</v>
      </c>
    </row>
    <row r="11" spans="1:7" ht="15.75">
      <c r="A11" s="56" t="s">
        <v>18</v>
      </c>
      <c r="B11" s="57" t="s">
        <v>11</v>
      </c>
      <c r="C11" s="56" t="s">
        <v>15</v>
      </c>
      <c r="E11" s="56" t="s">
        <v>18</v>
      </c>
      <c r="F11" s="57" t="s">
        <v>11</v>
      </c>
      <c r="G11" s="56" t="s">
        <v>15</v>
      </c>
    </row>
    <row r="12" spans="1:7" ht="12.75">
      <c r="A12" s="18" t="s">
        <v>59</v>
      </c>
      <c r="B12" s="72">
        <v>7</v>
      </c>
      <c r="C12" s="4">
        <v>5</v>
      </c>
      <c r="E12" s="18" t="s">
        <v>78</v>
      </c>
      <c r="F12" s="72">
        <v>16</v>
      </c>
      <c r="G12" s="4">
        <v>21</v>
      </c>
    </row>
    <row r="13" spans="1:7" s="74" customFormat="1" ht="14.25" customHeight="1">
      <c r="A13" s="18" t="s">
        <v>89</v>
      </c>
      <c r="B13" s="72">
        <v>18</v>
      </c>
      <c r="C13" s="4">
        <v>13.5</v>
      </c>
      <c r="E13" s="12" t="s">
        <v>90</v>
      </c>
      <c r="F13" s="18">
        <v>19</v>
      </c>
      <c r="G13" s="4">
        <v>24.75</v>
      </c>
    </row>
    <row r="14" spans="1:5" ht="12.75">
      <c r="A14" s="18" t="s">
        <v>100</v>
      </c>
      <c r="B14" s="18">
        <v>27</v>
      </c>
      <c r="C14" s="4">
        <v>16</v>
      </c>
      <c r="E14" s="12"/>
    </row>
    <row r="15" ht="12.75">
      <c r="E15" s="12"/>
    </row>
    <row r="16" spans="1:5" ht="12.75">
      <c r="A16" s="18"/>
      <c r="E16" s="12"/>
    </row>
    <row r="17" spans="1:5" ht="12.75">
      <c r="A17" s="18"/>
      <c r="E17" s="12"/>
    </row>
    <row r="18" spans="1:5" ht="12.75">
      <c r="A18" s="18"/>
      <c r="E18" s="12"/>
    </row>
    <row r="19" spans="1:5" ht="12.75">
      <c r="A19" s="18"/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8" ht="12.75">
      <c r="C28" s="33"/>
    </row>
    <row r="29" ht="12.75">
      <c r="C29" s="33"/>
    </row>
    <row r="30" ht="12.75">
      <c r="C30" s="33"/>
    </row>
    <row r="31" ht="12.75">
      <c r="C31" s="3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I45" sqref="I45"/>
    </sheetView>
  </sheetViews>
  <sheetFormatPr defaultColWidth="11.57421875" defaultRowHeight="12.75"/>
  <cols>
    <col min="1" max="1" width="21.421875" style="32" customWidth="1"/>
    <col min="2" max="2" width="19.28125" style="32" customWidth="1"/>
    <col min="3" max="3" width="17.7109375" style="43" customWidth="1"/>
    <col min="4" max="4" width="12.140625" style="43" customWidth="1"/>
    <col min="5" max="5" width="43.421875" style="43" customWidth="1"/>
    <col min="6" max="6" width="11.421875" style="43" customWidth="1"/>
    <col min="7" max="8" width="11.421875" style="32" customWidth="1"/>
    <col min="9" max="9" width="53.140625" style="32" customWidth="1"/>
    <col min="10" max="16384" width="11.421875" style="32" customWidth="1"/>
  </cols>
  <sheetData>
    <row r="1" spans="1:6" s="37" customFormat="1" ht="24.75">
      <c r="A1" s="37" t="s">
        <v>28</v>
      </c>
      <c r="C1" s="59"/>
      <c r="D1" s="68" t="s">
        <v>29</v>
      </c>
      <c r="E1" s="43"/>
      <c r="F1" s="67">
        <v>10</v>
      </c>
    </row>
    <row r="2" spans="1:6" s="37" customFormat="1" ht="27" customHeight="1">
      <c r="A2" s="73">
        <f>Gesamt!D1</f>
        <v>2021</v>
      </c>
      <c r="C2" s="59"/>
      <c r="D2" s="68"/>
      <c r="E2" s="43"/>
      <c r="F2" s="67"/>
    </row>
    <row r="3" spans="1:6" s="37" customFormat="1" ht="24.75">
      <c r="A3" s="37" t="s">
        <v>43</v>
      </c>
      <c r="C3" s="59"/>
      <c r="D3" s="66"/>
      <c r="E3" s="59"/>
      <c r="F3" s="59"/>
    </row>
    <row r="4" spans="1:6" s="37" customFormat="1" ht="24.75">
      <c r="A4" s="39"/>
      <c r="B4" s="60" t="s">
        <v>44</v>
      </c>
      <c r="C4" s="60" t="s">
        <v>0</v>
      </c>
      <c r="D4" s="78" t="s">
        <v>36</v>
      </c>
      <c r="E4" s="79"/>
      <c r="F4" s="59"/>
    </row>
    <row r="5" spans="1:5" s="37" customFormat="1" ht="24.75">
      <c r="A5" s="61" t="s">
        <v>19</v>
      </c>
      <c r="B5" s="39">
        <f>SUM(G11:G70)</f>
        <v>143</v>
      </c>
      <c r="C5" s="39">
        <f>SUM(H11:H70)</f>
        <v>626</v>
      </c>
      <c r="D5" s="80">
        <f>B5+C5</f>
        <v>769</v>
      </c>
      <c r="E5" s="81"/>
    </row>
    <row r="6" spans="1:5" s="37" customFormat="1" ht="24.75">
      <c r="A6" s="61" t="s">
        <v>16</v>
      </c>
      <c r="B6" s="62">
        <f>B5*F1</f>
        <v>1430</v>
      </c>
      <c r="C6" s="62">
        <f>C5*F1</f>
        <v>6260</v>
      </c>
      <c r="D6" s="63"/>
      <c r="E6" s="59"/>
    </row>
    <row r="7" spans="1:5" s="37" customFormat="1" ht="24.75">
      <c r="A7" s="61" t="s">
        <v>17</v>
      </c>
      <c r="B7" s="64">
        <f>(B6+C6)/2-B6</f>
        <v>2415</v>
      </c>
      <c r="C7" s="64">
        <f>B7*-1</f>
        <v>-2415</v>
      </c>
      <c r="D7" s="65"/>
      <c r="E7" s="59"/>
    </row>
    <row r="8" spans="3:6" ht="19.5">
      <c r="C8" s="32"/>
      <c r="D8" s="32"/>
      <c r="E8" s="32"/>
      <c r="F8" s="32"/>
    </row>
    <row r="10" spans="1:8" s="45" customFormat="1" ht="21">
      <c r="A10" s="49" t="s">
        <v>20</v>
      </c>
      <c r="B10" s="49" t="s">
        <v>21</v>
      </c>
      <c r="C10" s="44" t="s">
        <v>30</v>
      </c>
      <c r="D10" s="49" t="s">
        <v>24</v>
      </c>
      <c r="E10" s="49" t="s">
        <v>22</v>
      </c>
      <c r="F10" s="49" t="s">
        <v>41</v>
      </c>
      <c r="G10" s="44" t="s">
        <v>42</v>
      </c>
      <c r="H10" s="44" t="s">
        <v>23</v>
      </c>
    </row>
    <row r="11" spans="1:8" s="45" customFormat="1" ht="21">
      <c r="A11" s="46">
        <v>44207</v>
      </c>
      <c r="B11" s="46">
        <v>44225</v>
      </c>
      <c r="C11" s="48">
        <f>B11-A11</f>
        <v>18</v>
      </c>
      <c r="D11" s="47">
        <v>1</v>
      </c>
      <c r="E11" s="47" t="s">
        <v>44</v>
      </c>
      <c r="F11" s="47" t="s">
        <v>60</v>
      </c>
      <c r="G11" s="32">
        <f>IF(F11="m",C11*D11,0)</f>
        <v>18</v>
      </c>
      <c r="H11" s="32">
        <f>IF(F11="G",C11*D11,0)</f>
        <v>0</v>
      </c>
    </row>
    <row r="12" spans="1:8" s="45" customFormat="1" ht="21">
      <c r="A12" s="46">
        <v>44209</v>
      </c>
      <c r="B12" s="46">
        <v>44219</v>
      </c>
      <c r="C12" s="48">
        <f>B12-A12</f>
        <v>10</v>
      </c>
      <c r="D12" s="47">
        <v>1</v>
      </c>
      <c r="E12" s="47" t="s">
        <v>61</v>
      </c>
      <c r="F12" s="47" t="s">
        <v>60</v>
      </c>
      <c r="G12" s="32">
        <f aca="true" t="shared" si="0" ref="G12:G29">IF(F12="m",C12*D12,0)</f>
        <v>10</v>
      </c>
      <c r="H12" s="32">
        <f>IF(F12="G",C12*D12,0)</f>
        <v>0</v>
      </c>
    </row>
    <row r="13" spans="1:8" s="45" customFormat="1" ht="21">
      <c r="A13" s="46">
        <v>44209</v>
      </c>
      <c r="B13" s="46">
        <v>44219</v>
      </c>
      <c r="C13" s="48">
        <f>B13-A13</f>
        <v>10</v>
      </c>
      <c r="D13" s="47">
        <v>1</v>
      </c>
      <c r="E13" s="47" t="s">
        <v>62</v>
      </c>
      <c r="F13" s="47" t="s">
        <v>63</v>
      </c>
      <c r="G13" s="32">
        <f t="shared" si="0"/>
        <v>0</v>
      </c>
      <c r="H13" s="32">
        <f>IF(F13="G",C13*D13,0)</f>
        <v>10</v>
      </c>
    </row>
    <row r="14" spans="1:8" ht="21">
      <c r="A14" s="46">
        <v>44209</v>
      </c>
      <c r="B14" s="46">
        <v>44225</v>
      </c>
      <c r="C14" s="48">
        <f>B14-A14</f>
        <v>16</v>
      </c>
      <c r="D14" s="43">
        <v>1</v>
      </c>
      <c r="E14" s="47" t="s">
        <v>64</v>
      </c>
      <c r="F14" s="43" t="s">
        <v>63</v>
      </c>
      <c r="G14" s="32">
        <f t="shared" si="0"/>
        <v>0</v>
      </c>
      <c r="H14" s="32">
        <f>IF(F14="G",C14*D14,0)</f>
        <v>16</v>
      </c>
    </row>
    <row r="15" spans="1:8" ht="21">
      <c r="A15" s="46">
        <v>44197</v>
      </c>
      <c r="B15" s="46">
        <v>44206</v>
      </c>
      <c r="C15" s="48">
        <f aca="true" t="shared" si="1" ref="C15:C46">B15-A15</f>
        <v>9</v>
      </c>
      <c r="D15" s="43">
        <v>1</v>
      </c>
      <c r="E15" s="47" t="s">
        <v>65</v>
      </c>
      <c r="F15" s="43" t="s">
        <v>63</v>
      </c>
      <c r="G15" s="32">
        <f t="shared" si="0"/>
        <v>0</v>
      </c>
      <c r="H15" s="32">
        <f aca="true" t="shared" si="2" ref="H15:H20">IF(F15="G",C15*D15,0)</f>
        <v>9</v>
      </c>
    </row>
    <row r="16" spans="1:8" ht="21">
      <c r="A16" s="46">
        <v>44197</v>
      </c>
      <c r="B16" s="46">
        <v>44303</v>
      </c>
      <c r="C16" s="48">
        <f t="shared" si="1"/>
        <v>106</v>
      </c>
      <c r="D16" s="43">
        <v>1</v>
      </c>
      <c r="E16" s="47" t="s">
        <v>0</v>
      </c>
      <c r="F16" s="43" t="s">
        <v>63</v>
      </c>
      <c r="G16" s="32">
        <f t="shared" si="0"/>
        <v>0</v>
      </c>
      <c r="H16" s="32">
        <f t="shared" si="2"/>
        <v>106</v>
      </c>
    </row>
    <row r="17" spans="1:8" ht="21">
      <c r="A17" s="46">
        <v>44207</v>
      </c>
      <c r="B17" s="46">
        <v>44226</v>
      </c>
      <c r="C17" s="48">
        <f t="shared" si="1"/>
        <v>19</v>
      </c>
      <c r="D17" s="43">
        <v>1</v>
      </c>
      <c r="E17" s="47" t="s">
        <v>44</v>
      </c>
      <c r="F17" s="43" t="s">
        <v>60</v>
      </c>
      <c r="G17" s="32">
        <f t="shared" si="0"/>
        <v>19</v>
      </c>
      <c r="H17" s="32">
        <f t="shared" si="2"/>
        <v>0</v>
      </c>
    </row>
    <row r="18" spans="1:8" ht="21">
      <c r="A18" s="46">
        <v>44242</v>
      </c>
      <c r="B18" s="46">
        <v>44249</v>
      </c>
      <c r="C18" s="48">
        <f t="shared" si="1"/>
        <v>7</v>
      </c>
      <c r="D18" s="43">
        <v>2</v>
      </c>
      <c r="E18" s="47" t="s">
        <v>79</v>
      </c>
      <c r="F18" s="43" t="s">
        <v>63</v>
      </c>
      <c r="G18" s="32">
        <f t="shared" si="0"/>
        <v>0</v>
      </c>
      <c r="H18" s="32">
        <f t="shared" si="2"/>
        <v>14</v>
      </c>
    </row>
    <row r="19" spans="1:8" ht="21">
      <c r="A19" s="46">
        <v>44247</v>
      </c>
      <c r="B19" s="46">
        <v>44270</v>
      </c>
      <c r="C19" s="48">
        <f t="shared" si="1"/>
        <v>23</v>
      </c>
      <c r="D19" s="43">
        <v>2</v>
      </c>
      <c r="E19" s="47" t="s">
        <v>80</v>
      </c>
      <c r="F19" s="43" t="s">
        <v>63</v>
      </c>
      <c r="G19" s="32">
        <f t="shared" si="0"/>
        <v>0</v>
      </c>
      <c r="H19" s="32">
        <f t="shared" si="2"/>
        <v>46</v>
      </c>
    </row>
    <row r="20" spans="1:8" ht="21">
      <c r="A20" s="46">
        <v>44269</v>
      </c>
      <c r="B20" s="46">
        <v>44290</v>
      </c>
      <c r="C20" s="48">
        <f t="shared" si="1"/>
        <v>21</v>
      </c>
      <c r="D20" s="43">
        <v>1</v>
      </c>
      <c r="E20" s="47" t="s">
        <v>81</v>
      </c>
      <c r="F20" s="43" t="s">
        <v>63</v>
      </c>
      <c r="G20" s="32">
        <f t="shared" si="0"/>
        <v>0</v>
      </c>
      <c r="H20" s="32">
        <f t="shared" si="2"/>
        <v>21</v>
      </c>
    </row>
    <row r="21" spans="1:8" ht="21">
      <c r="A21" s="46">
        <v>44291</v>
      </c>
      <c r="B21" s="46">
        <v>44292</v>
      </c>
      <c r="C21" s="48">
        <f t="shared" si="1"/>
        <v>1</v>
      </c>
      <c r="D21" s="43">
        <v>2</v>
      </c>
      <c r="E21" s="47" t="s">
        <v>82</v>
      </c>
      <c r="F21" s="43" t="s">
        <v>63</v>
      </c>
      <c r="G21" s="32">
        <f t="shared" si="0"/>
        <v>0</v>
      </c>
      <c r="H21" s="32">
        <f aca="true" t="shared" si="3" ref="H21:H30">IF(F21="G",C21*D21,0)</f>
        <v>2</v>
      </c>
    </row>
    <row r="22" spans="3:9" ht="21">
      <c r="C22" s="48"/>
      <c r="E22" s="47" t="s">
        <v>85</v>
      </c>
      <c r="G22" s="32">
        <f t="shared" si="0"/>
        <v>0</v>
      </c>
      <c r="H22" s="32">
        <f t="shared" si="3"/>
        <v>0</v>
      </c>
      <c r="I22" s="32" t="s">
        <v>86</v>
      </c>
    </row>
    <row r="23" spans="1:8" ht="19.5">
      <c r="A23" s="46">
        <v>44285</v>
      </c>
      <c r="B23" s="46">
        <v>44287</v>
      </c>
      <c r="C23" s="48">
        <f t="shared" si="1"/>
        <v>2</v>
      </c>
      <c r="D23" s="43">
        <v>1</v>
      </c>
      <c r="E23" s="43" t="s">
        <v>103</v>
      </c>
      <c r="F23" s="43" t="s">
        <v>63</v>
      </c>
      <c r="G23" s="32">
        <f t="shared" si="0"/>
        <v>0</v>
      </c>
      <c r="H23" s="32">
        <f t="shared" si="3"/>
        <v>2</v>
      </c>
    </row>
    <row r="24" spans="1:8" ht="19.5">
      <c r="A24" s="46">
        <v>44293</v>
      </c>
      <c r="B24" s="46">
        <v>44295</v>
      </c>
      <c r="C24" s="48">
        <f t="shared" si="1"/>
        <v>2</v>
      </c>
      <c r="D24" s="43">
        <v>1</v>
      </c>
      <c r="E24" s="43" t="s">
        <v>121</v>
      </c>
      <c r="F24" s="43" t="s">
        <v>63</v>
      </c>
      <c r="G24" s="32">
        <f t="shared" si="0"/>
        <v>0</v>
      </c>
      <c r="H24" s="32">
        <f t="shared" si="3"/>
        <v>2</v>
      </c>
    </row>
    <row r="25" spans="1:8" ht="19.5">
      <c r="A25" s="46">
        <v>44328</v>
      </c>
      <c r="B25" s="46">
        <v>44342</v>
      </c>
      <c r="C25" s="48">
        <f t="shared" si="1"/>
        <v>14</v>
      </c>
      <c r="D25" s="43">
        <v>2</v>
      </c>
      <c r="E25" s="43" t="s">
        <v>104</v>
      </c>
      <c r="F25" s="43" t="s">
        <v>60</v>
      </c>
      <c r="G25" s="32">
        <f t="shared" si="0"/>
        <v>28</v>
      </c>
      <c r="H25" s="32">
        <v>0</v>
      </c>
    </row>
    <row r="26" spans="1:8" ht="19.5">
      <c r="A26" s="46">
        <v>44342</v>
      </c>
      <c r="B26" s="46">
        <v>44344</v>
      </c>
      <c r="C26" s="48">
        <f t="shared" si="1"/>
        <v>2</v>
      </c>
      <c r="D26" s="43">
        <v>1</v>
      </c>
      <c r="E26" s="43" t="s">
        <v>44</v>
      </c>
      <c r="F26" s="43" t="s">
        <v>60</v>
      </c>
      <c r="G26" s="32">
        <f t="shared" si="0"/>
        <v>2</v>
      </c>
      <c r="H26" s="32">
        <f t="shared" si="3"/>
        <v>0</v>
      </c>
    </row>
    <row r="27" spans="1:8" ht="19.5">
      <c r="A27" s="46">
        <v>44335</v>
      </c>
      <c r="B27" s="46">
        <v>44339</v>
      </c>
      <c r="C27" s="48">
        <f t="shared" si="1"/>
        <v>4</v>
      </c>
      <c r="D27" s="43">
        <v>2</v>
      </c>
      <c r="E27" s="43" t="s">
        <v>105</v>
      </c>
      <c r="F27" s="43" t="s">
        <v>60</v>
      </c>
      <c r="G27" s="32">
        <f t="shared" si="0"/>
        <v>8</v>
      </c>
      <c r="H27" s="32">
        <f>IF(F27="G",C27*D27,0)</f>
        <v>0</v>
      </c>
    </row>
    <row r="28" spans="1:8" ht="19.5">
      <c r="A28" s="46">
        <v>44339</v>
      </c>
      <c r="B28" s="46">
        <v>44359</v>
      </c>
      <c r="C28" s="48">
        <f t="shared" si="1"/>
        <v>20</v>
      </c>
      <c r="D28" s="43">
        <v>1</v>
      </c>
      <c r="E28" s="43" t="s">
        <v>106</v>
      </c>
      <c r="F28" s="43" t="s">
        <v>63</v>
      </c>
      <c r="G28" s="32">
        <f t="shared" si="0"/>
        <v>0</v>
      </c>
      <c r="H28" s="32">
        <f t="shared" si="3"/>
        <v>20</v>
      </c>
    </row>
    <row r="29" spans="1:8" ht="19.5">
      <c r="A29" s="46">
        <v>44349</v>
      </c>
      <c r="B29" s="46">
        <v>44359</v>
      </c>
      <c r="C29" s="48">
        <f t="shared" si="1"/>
        <v>10</v>
      </c>
      <c r="D29" s="43">
        <v>1</v>
      </c>
      <c r="E29" s="43" t="s">
        <v>44</v>
      </c>
      <c r="F29" s="43" t="s">
        <v>60</v>
      </c>
      <c r="G29" s="32">
        <f t="shared" si="0"/>
        <v>10</v>
      </c>
      <c r="H29" s="32">
        <f t="shared" si="3"/>
        <v>0</v>
      </c>
    </row>
    <row r="30" spans="1:8" ht="19.5">
      <c r="A30" s="46">
        <v>44352</v>
      </c>
      <c r="B30" s="46">
        <v>44368</v>
      </c>
      <c r="C30" s="48">
        <f t="shared" si="1"/>
        <v>16</v>
      </c>
      <c r="D30" s="43">
        <v>2</v>
      </c>
      <c r="E30" s="43" t="s">
        <v>107</v>
      </c>
      <c r="F30" s="43" t="s">
        <v>63</v>
      </c>
      <c r="G30" s="32">
        <f>IF(F30="m",C30*D30,0)</f>
        <v>0</v>
      </c>
      <c r="H30" s="32">
        <f t="shared" si="3"/>
        <v>32</v>
      </c>
    </row>
    <row r="31" spans="1:8" ht="19.5">
      <c r="A31" s="46">
        <v>44362</v>
      </c>
      <c r="B31" s="46">
        <v>44380</v>
      </c>
      <c r="C31" s="48">
        <f t="shared" si="1"/>
        <v>18</v>
      </c>
      <c r="D31" s="43">
        <v>2</v>
      </c>
      <c r="E31" s="43" t="s">
        <v>108</v>
      </c>
      <c r="F31" s="43" t="s">
        <v>63</v>
      </c>
      <c r="G31" s="32">
        <f aca="true" t="shared" si="4" ref="G31:G53">IF(F31="m",C31*D31,0)</f>
        <v>0</v>
      </c>
      <c r="H31" s="32">
        <f aca="true" t="shared" si="5" ref="H31:H53">IF(F31="G",C31*D31,0)</f>
        <v>36</v>
      </c>
    </row>
    <row r="32" spans="1:8" ht="19.5">
      <c r="A32" s="46">
        <v>44370</v>
      </c>
      <c r="B32" s="46">
        <v>44443</v>
      </c>
      <c r="C32" s="48">
        <f t="shared" si="1"/>
        <v>73</v>
      </c>
      <c r="D32" s="43">
        <v>1</v>
      </c>
      <c r="E32" s="43" t="s">
        <v>0</v>
      </c>
      <c r="F32" s="43" t="s">
        <v>63</v>
      </c>
      <c r="G32" s="32">
        <f t="shared" si="4"/>
        <v>0</v>
      </c>
      <c r="H32" s="32">
        <f t="shared" si="5"/>
        <v>73</v>
      </c>
    </row>
    <row r="33" spans="1:8" ht="19.5">
      <c r="A33" s="46">
        <v>44423</v>
      </c>
      <c r="B33" s="46">
        <v>44443</v>
      </c>
      <c r="C33" s="48">
        <f t="shared" si="1"/>
        <v>20</v>
      </c>
      <c r="D33" s="43">
        <v>1</v>
      </c>
      <c r="E33" s="43" t="s">
        <v>109</v>
      </c>
      <c r="F33" s="43" t="s">
        <v>63</v>
      </c>
      <c r="G33" s="32">
        <f t="shared" si="4"/>
        <v>0</v>
      </c>
      <c r="H33" s="32">
        <f t="shared" si="5"/>
        <v>20</v>
      </c>
    </row>
    <row r="34" spans="1:8" ht="19.5">
      <c r="A34" s="46">
        <v>44443</v>
      </c>
      <c r="B34" s="46">
        <v>44455</v>
      </c>
      <c r="C34" s="48">
        <f t="shared" si="1"/>
        <v>12</v>
      </c>
      <c r="D34" s="43">
        <v>2</v>
      </c>
      <c r="E34" s="43" t="s">
        <v>110</v>
      </c>
      <c r="F34" s="43" t="s">
        <v>63</v>
      </c>
      <c r="G34" s="32">
        <f t="shared" si="4"/>
        <v>0</v>
      </c>
      <c r="H34" s="32">
        <f t="shared" si="5"/>
        <v>24</v>
      </c>
    </row>
    <row r="35" spans="1:8" ht="19.5">
      <c r="A35" s="46">
        <v>44449</v>
      </c>
      <c r="B35" s="46">
        <v>44474</v>
      </c>
      <c r="C35" s="48">
        <f t="shared" si="1"/>
        <v>25</v>
      </c>
      <c r="D35" s="43">
        <v>2</v>
      </c>
      <c r="E35" s="43" t="s">
        <v>111</v>
      </c>
      <c r="F35" s="43" t="s">
        <v>63</v>
      </c>
      <c r="G35" s="32">
        <f t="shared" si="4"/>
        <v>0</v>
      </c>
      <c r="H35" s="32">
        <f t="shared" si="5"/>
        <v>50</v>
      </c>
    </row>
    <row r="36" spans="1:8" ht="19.5">
      <c r="A36" s="46">
        <v>44457</v>
      </c>
      <c r="B36" s="46">
        <v>44464</v>
      </c>
      <c r="C36" s="48">
        <f t="shared" si="1"/>
        <v>7</v>
      </c>
      <c r="D36" s="43">
        <v>2</v>
      </c>
      <c r="E36" s="43" t="s">
        <v>112</v>
      </c>
      <c r="F36" s="43" t="s">
        <v>63</v>
      </c>
      <c r="G36" s="32">
        <f t="shared" si="4"/>
        <v>0</v>
      </c>
      <c r="H36" s="32">
        <f t="shared" si="5"/>
        <v>14</v>
      </c>
    </row>
    <row r="37" spans="1:8" ht="19.5">
      <c r="A37" s="46">
        <v>44475</v>
      </c>
      <c r="B37" s="46">
        <v>44499</v>
      </c>
      <c r="C37" s="43">
        <f t="shared" si="1"/>
        <v>24</v>
      </c>
      <c r="D37" s="43">
        <v>2</v>
      </c>
      <c r="E37" s="43" t="s">
        <v>113</v>
      </c>
      <c r="F37" s="43" t="s">
        <v>63</v>
      </c>
      <c r="G37" s="32">
        <f t="shared" si="4"/>
        <v>0</v>
      </c>
      <c r="H37" s="32">
        <f t="shared" si="5"/>
        <v>48</v>
      </c>
    </row>
    <row r="38" spans="1:8" ht="19.5">
      <c r="A38" s="46">
        <v>44475</v>
      </c>
      <c r="B38" s="46">
        <v>44485</v>
      </c>
      <c r="C38" s="43">
        <f t="shared" si="1"/>
        <v>10</v>
      </c>
      <c r="D38" s="43">
        <v>1</v>
      </c>
      <c r="E38" s="43" t="s">
        <v>114</v>
      </c>
      <c r="F38" s="43" t="s">
        <v>63</v>
      </c>
      <c r="G38" s="32">
        <f t="shared" si="4"/>
        <v>0</v>
      </c>
      <c r="H38" s="32">
        <f t="shared" si="5"/>
        <v>10</v>
      </c>
    </row>
    <row r="39" spans="1:8" ht="19.5">
      <c r="A39" s="46">
        <v>44480</v>
      </c>
      <c r="B39" s="46">
        <v>44490</v>
      </c>
      <c r="C39" s="43">
        <f t="shared" si="1"/>
        <v>10</v>
      </c>
      <c r="D39" s="43">
        <v>1</v>
      </c>
      <c r="E39" s="43" t="s">
        <v>115</v>
      </c>
      <c r="F39" s="43" t="s">
        <v>63</v>
      </c>
      <c r="G39" s="32">
        <f t="shared" si="4"/>
        <v>0</v>
      </c>
      <c r="H39" s="32">
        <f t="shared" si="5"/>
        <v>10</v>
      </c>
    </row>
    <row r="40" spans="1:8" ht="19.5">
      <c r="A40" s="46">
        <v>44492</v>
      </c>
      <c r="B40" s="46">
        <v>44499</v>
      </c>
      <c r="C40" s="43">
        <f t="shared" si="1"/>
        <v>7</v>
      </c>
      <c r="D40" s="43">
        <v>1</v>
      </c>
      <c r="E40" s="43" t="s">
        <v>116</v>
      </c>
      <c r="F40" s="43" t="s">
        <v>63</v>
      </c>
      <c r="G40" s="32">
        <f t="shared" si="4"/>
        <v>0</v>
      </c>
      <c r="H40" s="32">
        <f t="shared" si="5"/>
        <v>7</v>
      </c>
    </row>
    <row r="41" spans="1:9" ht="19.5">
      <c r="A41" s="46">
        <v>44505</v>
      </c>
      <c r="B41" s="46">
        <v>44525</v>
      </c>
      <c r="C41" s="43">
        <f t="shared" si="1"/>
        <v>20</v>
      </c>
      <c r="D41" s="43">
        <v>1</v>
      </c>
      <c r="E41" s="43" t="s">
        <v>117</v>
      </c>
      <c r="F41" s="43" t="s">
        <v>60</v>
      </c>
      <c r="G41" s="32">
        <f t="shared" si="4"/>
        <v>20</v>
      </c>
      <c r="H41" s="32">
        <f t="shared" si="5"/>
        <v>0</v>
      </c>
      <c r="I41" s="32" t="s">
        <v>122</v>
      </c>
    </row>
    <row r="42" spans="1:8" ht="19.5">
      <c r="A42" s="46">
        <v>44525</v>
      </c>
      <c r="B42" s="46">
        <v>44537</v>
      </c>
      <c r="C42" s="43">
        <f t="shared" si="1"/>
        <v>12</v>
      </c>
      <c r="D42" s="43">
        <v>1</v>
      </c>
      <c r="E42" s="43" t="s">
        <v>106</v>
      </c>
      <c r="F42" s="43" t="s">
        <v>63</v>
      </c>
      <c r="G42" s="32">
        <f t="shared" si="4"/>
        <v>0</v>
      </c>
      <c r="H42" s="32">
        <f t="shared" si="5"/>
        <v>12</v>
      </c>
    </row>
    <row r="43" spans="1:8" ht="19.5">
      <c r="A43" s="46">
        <v>44527</v>
      </c>
      <c r="B43" s="46">
        <v>44543</v>
      </c>
      <c r="C43" s="43">
        <f t="shared" si="1"/>
        <v>16</v>
      </c>
      <c r="D43" s="43">
        <v>2</v>
      </c>
      <c r="E43" s="43" t="s">
        <v>118</v>
      </c>
      <c r="F43" s="43" t="s">
        <v>63</v>
      </c>
      <c r="G43" s="32">
        <f t="shared" si="4"/>
        <v>0</v>
      </c>
      <c r="H43" s="32">
        <f t="shared" si="5"/>
        <v>32</v>
      </c>
    </row>
    <row r="44" spans="1:8" ht="19.5">
      <c r="A44" s="46">
        <v>44545</v>
      </c>
      <c r="B44" s="46">
        <v>44559</v>
      </c>
      <c r="C44" s="43">
        <f t="shared" si="1"/>
        <v>14</v>
      </c>
      <c r="D44" s="43">
        <v>2</v>
      </c>
      <c r="E44" s="43" t="s">
        <v>104</v>
      </c>
      <c r="F44" s="43" t="s">
        <v>60</v>
      </c>
      <c r="G44" s="32">
        <f t="shared" si="4"/>
        <v>28</v>
      </c>
      <c r="H44" s="32">
        <f t="shared" si="5"/>
        <v>0</v>
      </c>
    </row>
    <row r="45" spans="1:8" ht="19.5">
      <c r="A45" s="46">
        <v>44555</v>
      </c>
      <c r="B45" s="46">
        <v>44561</v>
      </c>
      <c r="C45" s="43">
        <f t="shared" si="1"/>
        <v>6</v>
      </c>
      <c r="D45" s="43">
        <v>1</v>
      </c>
      <c r="E45" s="43" t="s">
        <v>119</v>
      </c>
      <c r="F45" s="43" t="s">
        <v>63</v>
      </c>
      <c r="G45" s="32">
        <f t="shared" si="4"/>
        <v>0</v>
      </c>
      <c r="H45" s="32">
        <f t="shared" si="5"/>
        <v>6</v>
      </c>
    </row>
    <row r="46" spans="1:8" ht="19.5">
      <c r="A46" s="46">
        <v>44557</v>
      </c>
      <c r="B46" s="46">
        <v>44561</v>
      </c>
      <c r="C46" s="43">
        <f t="shared" si="1"/>
        <v>4</v>
      </c>
      <c r="D46" s="43">
        <v>1</v>
      </c>
      <c r="E46" s="43" t="s">
        <v>120</v>
      </c>
      <c r="F46" s="43" t="s">
        <v>63</v>
      </c>
      <c r="G46" s="32">
        <f t="shared" si="4"/>
        <v>0</v>
      </c>
      <c r="H46" s="32">
        <f t="shared" si="5"/>
        <v>4</v>
      </c>
    </row>
    <row r="47" spans="7:8" ht="19.5">
      <c r="G47" s="32">
        <f t="shared" si="4"/>
        <v>0</v>
      </c>
      <c r="H47" s="32">
        <f t="shared" si="5"/>
        <v>0</v>
      </c>
    </row>
    <row r="48" spans="7:8" ht="19.5">
      <c r="G48" s="32">
        <f t="shared" si="4"/>
        <v>0</v>
      </c>
      <c r="H48" s="32">
        <f t="shared" si="5"/>
        <v>0</v>
      </c>
    </row>
    <row r="49" spans="7:8" ht="19.5">
      <c r="G49" s="32">
        <f t="shared" si="4"/>
        <v>0</v>
      </c>
      <c r="H49" s="32">
        <f t="shared" si="5"/>
        <v>0</v>
      </c>
    </row>
    <row r="50" spans="7:8" ht="19.5">
      <c r="G50" s="32">
        <f t="shared" si="4"/>
        <v>0</v>
      </c>
      <c r="H50" s="32">
        <f t="shared" si="5"/>
        <v>0</v>
      </c>
    </row>
    <row r="51" spans="7:8" ht="19.5">
      <c r="G51" s="32">
        <f t="shared" si="4"/>
        <v>0</v>
      </c>
      <c r="H51" s="32">
        <f t="shared" si="5"/>
        <v>0</v>
      </c>
    </row>
    <row r="52" spans="7:8" ht="19.5">
      <c r="G52" s="32">
        <f t="shared" si="4"/>
        <v>0</v>
      </c>
      <c r="H52" s="32">
        <f t="shared" si="5"/>
        <v>0</v>
      </c>
    </row>
    <row r="53" spans="7:8" ht="19.5">
      <c r="G53" s="32">
        <f t="shared" si="4"/>
        <v>0</v>
      </c>
      <c r="H53" s="32">
        <f t="shared" si="5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="200" zoomScaleNormal="200" zoomScalePageLayoutView="0" workbookViewId="0" topLeftCell="A1">
      <selection activeCell="C11" sqref="C11"/>
    </sheetView>
  </sheetViews>
  <sheetFormatPr defaultColWidth="11.421875" defaultRowHeight="12.75"/>
  <sheetData>
    <row r="1" spans="1:2" ht="12.75">
      <c r="A1">
        <v>26</v>
      </c>
      <c r="B1">
        <v>27</v>
      </c>
    </row>
    <row r="3" spans="1:2" s="34" customFormat="1" ht="12.75">
      <c r="A3" s="34">
        <v>3.95</v>
      </c>
      <c r="B3" s="34">
        <v>18.5</v>
      </c>
    </row>
    <row r="4" spans="1:2" s="34" customFormat="1" ht="12.75">
      <c r="A4" s="34">
        <v>8.1</v>
      </c>
      <c r="B4" s="34">
        <v>18.49</v>
      </c>
    </row>
    <row r="5" s="34" customFormat="1" ht="12.75">
      <c r="B5" s="34">
        <v>31.19</v>
      </c>
    </row>
    <row r="6" s="34" customFormat="1" ht="12.75">
      <c r="B6" s="34">
        <v>34.8</v>
      </c>
    </row>
    <row r="7" s="34" customFormat="1" ht="12.75">
      <c r="B7" s="34">
        <v>43.06</v>
      </c>
    </row>
    <row r="8" s="34" customFormat="1" ht="12.75">
      <c r="B8" s="34">
        <v>91.38</v>
      </c>
    </row>
    <row r="9" s="34" customFormat="1" ht="12.75">
      <c r="B9" s="34">
        <v>27.37</v>
      </c>
    </row>
    <row r="10" s="34" customFormat="1" ht="12.75">
      <c r="B10" s="34">
        <v>73.98</v>
      </c>
    </row>
    <row r="11" spans="1:3" s="34" customFormat="1" ht="12.75">
      <c r="A11" s="34">
        <f>SUM(A3:A10)</f>
        <v>12.05</v>
      </c>
      <c r="B11" s="34">
        <f>SUM(B3:B10)</f>
        <v>338.77</v>
      </c>
      <c r="C11" s="34">
        <f>SUM(A11:B11)</f>
        <v>350.82</v>
      </c>
    </row>
    <row r="12" s="34" customFormat="1" ht="12.75"/>
    <row r="13" s="34" customFormat="1" ht="12.75"/>
    <row r="14" s="34" customFormat="1" ht="12.75"/>
    <row r="15" s="34" customFormat="1" ht="12.75"/>
    <row r="16" s="34" customFormat="1" ht="12.75"/>
    <row r="17" s="34" customFormat="1" ht="12.75"/>
    <row r="18" s="34" customFormat="1" ht="12.75"/>
    <row r="19" s="34" customFormat="1" ht="12.75"/>
    <row r="20" s="34" customFormat="1" ht="12.75"/>
    <row r="21" s="34" customFormat="1" ht="12.75"/>
    <row r="22" s="34" customFormat="1" ht="12.75"/>
    <row r="23" s="34" customFormat="1" ht="12.75"/>
    <row r="24" s="34" customFormat="1" ht="12.75"/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2002-12-22T18:04:30Z</cp:lastPrinted>
  <dcterms:created xsi:type="dcterms:W3CDTF">2002-01-02T20:44:15Z</dcterms:created>
  <dcterms:modified xsi:type="dcterms:W3CDTF">2022-01-05T09:07:14Z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